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drawings/drawing19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drawings/drawing4.xml" ContentType="application/vnd.openxmlformats-officedocument.drawing+xml"/>
  <Override PartName="/xl/drawings/drawing17.xml" ContentType="application/vnd.openxmlformats-officedocument.drawing+xml"/>
  <Override PartName="/xl/drawings/drawing28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15.xml" ContentType="application/vnd.openxmlformats-officedocument.drawing+xml"/>
  <Override PartName="/xl/drawings/drawing26.xml" ContentType="application/vnd.openxmlformats-officedocument.drawing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drawings/drawing13.xml" ContentType="application/vnd.openxmlformats-officedocument.drawing+xml"/>
  <Override PartName="/xl/drawings/drawing22.xml" ContentType="application/vnd.openxmlformats-officedocument.drawing+xml"/>
  <Override PartName="/xl/drawings/drawing24.xml" ContentType="application/vnd.openxmlformats-officedocument.drawing+xml"/>
  <Override PartName="/xl/drawings/drawing33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20.xml" ContentType="application/vnd.openxmlformats-officedocument.drawing+xml"/>
  <Override PartName="/xl/drawings/drawing31.xml" ContentType="application/vnd.openxmlformats-officedocument.drawing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drawings/drawing7.xml" ContentType="application/vnd.openxmlformats-officedocument.drawing+xml"/>
  <Override PartName="/xl/drawings/drawing29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jpeg" ContentType="image/jpeg"/>
  <Override PartName="/xl/drawings/drawing5.xml" ContentType="application/vnd.openxmlformats-officedocument.drawing+xml"/>
  <Override PartName="/xl/drawings/drawing18.xml" ContentType="application/vnd.openxmlformats-officedocument.drawing+xml"/>
  <Override PartName="/xl/drawings/drawing27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drawings/drawing3.xml" ContentType="application/vnd.openxmlformats-officedocument.drawing+xml"/>
  <Override PartName="/xl/drawings/drawing16.xml" ContentType="application/vnd.openxmlformats-officedocument.drawing+xml"/>
  <Override PartName="/xl/drawings/drawing25.xml" ContentType="application/vnd.openxmlformats-officedocument.drawing+xml"/>
  <Override PartName="/xl/drawings/drawing34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14.xml" ContentType="application/vnd.openxmlformats-officedocument.drawing+xml"/>
  <Override PartName="/xl/drawings/drawing23.xml" ContentType="application/vnd.openxmlformats-officedocument.drawing+xml"/>
  <Override PartName="/xl/drawings/drawing32.xml" ContentType="application/vnd.openxmlformats-officedocument.drawing+xml"/>
  <Default Extension="vml" ContentType="application/vnd.openxmlformats-officedocument.vmlDrawing"/>
  <Override PartName="/xl/comments1.xml" ContentType="application/vnd.openxmlformats-officedocument.spreadsheetml.comments+xml"/>
  <Override PartName="/xl/drawings/drawing12.xml" ContentType="application/vnd.openxmlformats-officedocument.drawing+xml"/>
  <Override PartName="/xl/drawings/drawing21.xml" ContentType="application/vnd.openxmlformats-officedocument.drawing+xml"/>
  <Override PartName="/xl/drawings/drawing30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490" windowHeight="7695" firstSheet="26" activeTab="33"/>
  </bookViews>
  <sheets>
    <sheet name="Тариф 13,60 Ленин 51" sheetId="24" r:id="rId1"/>
    <sheet name="Тариф 16,96 1 мкр д.6" sheetId="25" r:id="rId2"/>
    <sheet name="Тариф 16,96 1 мкр д.22" sheetId="26" r:id="rId3"/>
    <sheet name="Тариф 13,01 2мкр д.54" sheetId="21" r:id="rId4"/>
    <sheet name="Тариф 13,60 Моск 34" sheetId="20" r:id="rId5"/>
    <sheet name="Тариф 13,60 Декаб 75" sheetId="22" r:id="rId6"/>
    <sheet name="Тариф 13,60 Ленин 53" sheetId="23" r:id="rId7"/>
    <sheet name="Тариф 15,00 ленин 64А" sheetId="28" r:id="rId8"/>
    <sheet name="Тариф 18,30 радищева 55" sheetId="27" r:id="rId9"/>
    <sheet name="Тариф 14,50 Револ, 13" sheetId="19" r:id="rId10"/>
    <sheet name="Тариф 15,30 Загород 7" sheetId="29" r:id="rId11"/>
    <sheet name="Тариф 15,30 Загород 26" sheetId="30" r:id="rId12"/>
    <sheet name="Тариф 15,30 Загород 28" sheetId="31" r:id="rId13"/>
    <sheet name="Тариф 15,30 Загород 30" sheetId="32" r:id="rId14"/>
    <sheet name="Тариф 13,01 Рольма,3" sheetId="33" r:id="rId15"/>
    <sheet name="Тариф 11,87 Первом,50" sheetId="34" r:id="rId16"/>
    <sheet name="Тариф 11,87 Первом,48" sheetId="35" r:id="rId17"/>
    <sheet name="Революции, 13" sheetId="18" r:id="rId18"/>
    <sheet name="Загородная д.7" sheetId="4" r:id="rId19"/>
    <sheet name="Загородная д.26" sheetId="11" r:id="rId20"/>
    <sheet name="Загородная д.28" sheetId="14" r:id="rId21"/>
    <sheet name="Загородная д.30" sheetId="15" r:id="rId22"/>
    <sheet name="Рольма д.3" sheetId="5" r:id="rId23"/>
    <sheet name="Первомайская д.50" sheetId="7" r:id="rId24"/>
    <sheet name="Первомайская д.48" sheetId="17" r:id="rId25"/>
    <sheet name="Декаб-в д.75" sheetId="1" r:id="rId26"/>
    <sheet name="Московская д.34" sheetId="2" r:id="rId27"/>
    <sheet name="Радищева д.55" sheetId="3" r:id="rId28"/>
    <sheet name="Ленинская д.51" sheetId="12" r:id="rId29"/>
    <sheet name="Ленинская д.53" sheetId="6" r:id="rId30"/>
    <sheet name="Ленинская д.64 А" sheetId="10" r:id="rId31"/>
    <sheet name="1 МКР д.6" sheetId="9" r:id="rId32"/>
    <sheet name="1 МКР д.22" sheetId="13" r:id="rId33"/>
    <sheet name="2 МКР д.54" sheetId="8" r:id="rId34"/>
  </sheets>
  <calcPr calcId="124519" refMode="R1C1"/>
</workbook>
</file>

<file path=xl/calcChain.xml><?xml version="1.0" encoding="utf-8"?>
<calcChain xmlns="http://schemas.openxmlformats.org/spreadsheetml/2006/main">
  <c r="E15" i="12"/>
  <c r="E14"/>
  <c r="K10"/>
  <c r="E13" i="1"/>
  <c r="E15"/>
  <c r="K14" i="12"/>
  <c r="E8"/>
  <c r="K13" i="1"/>
  <c r="E8"/>
  <c r="E8" i="2"/>
  <c r="K10" i="9"/>
  <c r="K9"/>
  <c r="E8" i="3"/>
  <c r="K13"/>
  <c r="K12"/>
  <c r="K10" i="1"/>
  <c r="K12"/>
  <c r="E14"/>
  <c r="K11"/>
  <c r="E17" i="3"/>
  <c r="K17" s="1"/>
  <c r="E33" i="2"/>
  <c r="E32" i="1"/>
  <c r="K11" i="2"/>
  <c r="E28" i="7"/>
  <c r="E28" i="18"/>
  <c r="F17"/>
  <c r="F27" s="1"/>
  <c r="F29" s="1"/>
  <c r="K12" i="12" l="1"/>
  <c r="E13" s="1"/>
  <c r="K15" i="3"/>
  <c r="E16" s="1"/>
  <c r="E18" s="1"/>
  <c r="K16" i="2"/>
  <c r="K13"/>
  <c r="E15" s="1"/>
  <c r="K18" i="3" l="1"/>
  <c r="E32" i="14" l="1"/>
  <c r="E35" i="9"/>
  <c r="E31"/>
  <c r="K11"/>
  <c r="E12" s="1"/>
  <c r="E32" i="10" l="1"/>
  <c r="E33" i="17" l="1"/>
  <c r="F16"/>
  <c r="F28" s="1"/>
  <c r="C13" i="35"/>
  <c r="C24" s="1"/>
  <c r="C26" s="1"/>
  <c r="C13" i="34"/>
  <c r="C24" s="1"/>
  <c r="C26" s="1"/>
  <c r="E31" i="7"/>
  <c r="F16"/>
  <c r="F27" s="1"/>
  <c r="F29" s="1"/>
  <c r="C13" i="33"/>
  <c r="C24" s="1"/>
  <c r="C26" s="1"/>
  <c r="E33" i="5"/>
  <c r="F16"/>
  <c r="F28" s="1"/>
  <c r="F16" i="15"/>
  <c r="F27" s="1"/>
  <c r="E32"/>
  <c r="F16" i="14"/>
  <c r="F27" s="1"/>
  <c r="E32" i="11"/>
  <c r="E33" i="4"/>
  <c r="F17"/>
  <c r="F28" s="1"/>
  <c r="K10"/>
  <c r="K9"/>
  <c r="C13" i="32"/>
  <c r="C24" s="1"/>
  <c r="C26" s="1"/>
  <c r="C13" i="31"/>
  <c r="C24" s="1"/>
  <c r="C26" s="1"/>
  <c r="C13" i="30"/>
  <c r="C24" s="1"/>
  <c r="C26" s="1"/>
  <c r="C13" i="29"/>
  <c r="C24" s="1"/>
  <c r="C26" s="1"/>
  <c r="F16" i="11"/>
  <c r="F27" s="1"/>
  <c r="C24" i="28" l="1"/>
  <c r="C26" s="1"/>
  <c r="F16" i="10"/>
  <c r="F27" s="1"/>
  <c r="C24" i="27"/>
  <c r="C26" s="1"/>
  <c r="C25" i="26"/>
  <c r="C27" s="1"/>
  <c r="C13"/>
  <c r="C13" i="25"/>
  <c r="C25" s="1"/>
  <c r="C27" s="1"/>
  <c r="C13" i="24"/>
  <c r="C24" s="1"/>
  <c r="C26" s="1"/>
  <c r="C13" i="23"/>
  <c r="C24" s="1"/>
  <c r="C26" s="1"/>
  <c r="C13" i="22"/>
  <c r="C24" s="1"/>
  <c r="C26" s="1"/>
  <c r="C24" i="21" l="1"/>
  <c r="C26" s="1"/>
  <c r="E29" i="8"/>
  <c r="F17"/>
  <c r="F28"/>
  <c r="E39" i="3"/>
  <c r="E33" i="8" l="1"/>
  <c r="K10"/>
  <c r="E11" s="1"/>
  <c r="E12" s="1"/>
  <c r="E34" i="13" l="1"/>
  <c r="E29"/>
  <c r="K10"/>
  <c r="E11" s="1"/>
  <c r="E27" s="1"/>
  <c r="K9"/>
  <c r="F17"/>
  <c r="F28" s="1"/>
  <c r="F30" s="1"/>
  <c r="E18" l="1"/>
  <c r="E20"/>
  <c r="E22"/>
  <c r="E24"/>
  <c r="E26"/>
  <c r="E12"/>
  <c r="E15"/>
  <c r="E19"/>
  <c r="E21"/>
  <c r="E23"/>
  <c r="E25"/>
  <c r="E27" i="9" l="1"/>
  <c r="E28"/>
  <c r="E25"/>
  <c r="E23"/>
  <c r="E21"/>
  <c r="E19"/>
  <c r="E29"/>
  <c r="E24"/>
  <c r="E22"/>
  <c r="E20"/>
  <c r="E13"/>
  <c r="F18"/>
  <c r="F30" s="1"/>
  <c r="E36" i="12"/>
  <c r="K11"/>
  <c r="F32" i="9" l="1"/>
  <c r="E16"/>
  <c r="E32" i="12"/>
  <c r="F31"/>
  <c r="F33" s="1"/>
  <c r="F20"/>
  <c r="E29" i="6"/>
  <c r="E33"/>
  <c r="K9"/>
  <c r="E10"/>
  <c r="F28"/>
  <c r="F30" s="1"/>
  <c r="F17"/>
  <c r="E37" i="2"/>
  <c r="E14"/>
  <c r="F21"/>
  <c r="F32" s="1"/>
  <c r="F34" s="1"/>
  <c r="E36" i="1"/>
  <c r="F20"/>
  <c r="F31" s="1"/>
  <c r="C5" i="15"/>
  <c r="C5" i="14"/>
  <c r="C5" i="12"/>
  <c r="C5" i="11"/>
  <c r="C5" i="10"/>
  <c r="C5" i="9"/>
  <c r="C5" i="13"/>
  <c r="C5" i="8"/>
  <c r="C5" i="17"/>
  <c r="C5" i="7"/>
  <c r="C5" i="6"/>
  <c r="C5" i="5"/>
  <c r="C5" i="4"/>
  <c r="C5" i="3"/>
  <c r="C5" i="2"/>
  <c r="C5" i="1"/>
  <c r="C13" i="20"/>
  <c r="C24" s="1"/>
  <c r="C26" s="1"/>
  <c r="C13" i="19"/>
  <c r="C24" s="1"/>
  <c r="C26" s="1"/>
  <c r="E19" i="18"/>
  <c r="I13"/>
  <c r="K12"/>
  <c r="E32" s="1"/>
  <c r="E10"/>
  <c r="K9" s="1"/>
  <c r="E11" s="1"/>
  <c r="E26" i="2" l="1"/>
  <c r="E16"/>
  <c r="E19"/>
  <c r="E15" i="18"/>
  <c r="E26"/>
  <c r="E24"/>
  <c r="E22"/>
  <c r="E18"/>
  <c r="E25"/>
  <c r="E23"/>
  <c r="E21"/>
  <c r="F33" i="1"/>
  <c r="E18"/>
  <c r="E21"/>
  <c r="K11" i="18"/>
  <c r="E12"/>
  <c r="E23" i="1"/>
  <c r="E20" i="18" l="1"/>
  <c r="E17"/>
  <c r="E27" s="1"/>
  <c r="E29" s="1"/>
  <c r="F23" i="3" l="1"/>
  <c r="F34" s="1"/>
  <c r="F36" s="1"/>
  <c r="K9" i="15" l="1"/>
  <c r="E10" s="1"/>
  <c r="E11" s="1"/>
  <c r="K9" i="14"/>
  <c r="E10" s="1"/>
  <c r="K9" i="11"/>
  <c r="E10" s="1"/>
  <c r="K9" i="10"/>
  <c r="E10" s="1"/>
  <c r="E11" s="1"/>
  <c r="K9" i="8"/>
  <c r="K9" i="17"/>
  <c r="E10" s="1"/>
  <c r="E11" s="1"/>
  <c r="E11" i="6"/>
  <c r="E12" s="1"/>
  <c r="E11" i="4"/>
  <c r="E12" l="1"/>
  <c r="E15"/>
  <c r="E11" i="14"/>
  <c r="E14"/>
  <c r="E18"/>
  <c r="E25" i="11"/>
  <c r="E22"/>
  <c r="E20"/>
  <c r="E14"/>
  <c r="E26"/>
  <c r="E24"/>
  <c r="E21"/>
  <c r="E17"/>
  <c r="E11"/>
  <c r="E33" i="3"/>
  <c r="E31"/>
  <c r="E28"/>
  <c r="E26"/>
  <c r="E24"/>
  <c r="E32"/>
  <c r="E29"/>
  <c r="E27"/>
  <c r="E25"/>
  <c r="E21"/>
  <c r="E18" i="12"/>
  <c r="E29"/>
  <c r="E26"/>
  <c r="E24"/>
  <c r="E22"/>
  <c r="E30"/>
  <c r="E28"/>
  <c r="E25"/>
  <c r="E23"/>
  <c r="E21"/>
  <c r="E23" i="3" l="1"/>
  <c r="E34" s="1"/>
  <c r="E36" s="1"/>
  <c r="E20" i="12"/>
  <c r="E31" s="1"/>
  <c r="E33" s="1"/>
  <c r="E17" i="13"/>
  <c r="E28" s="1"/>
  <c r="E30" s="1"/>
  <c r="F30" i="17" l="1"/>
  <c r="E27"/>
  <c r="E26"/>
  <c r="E25"/>
  <c r="E23"/>
  <c r="E22"/>
  <c r="E21"/>
  <c r="E20"/>
  <c r="E17"/>
  <c r="E14"/>
  <c r="I12"/>
  <c r="F29" i="15"/>
  <c r="E26"/>
  <c r="E25"/>
  <c r="E24"/>
  <c r="E22"/>
  <c r="E21"/>
  <c r="E20"/>
  <c r="E19"/>
  <c r="E17"/>
  <c r="E14"/>
  <c r="I12"/>
  <c r="E16" l="1"/>
  <c r="E16" i="17"/>
  <c r="E27" i="15"/>
  <c r="E29" s="1"/>
  <c r="E28" i="17"/>
  <c r="F29" i="14" l="1"/>
  <c r="E26"/>
  <c r="E25"/>
  <c r="E24"/>
  <c r="E22"/>
  <c r="E21"/>
  <c r="E20"/>
  <c r="E19"/>
  <c r="E17"/>
  <c r="I12"/>
  <c r="E16" l="1"/>
  <c r="E27" s="1"/>
  <c r="E29" s="1"/>
  <c r="I13" i="13"/>
  <c r="I16" i="12"/>
  <c r="F29" i="11" l="1"/>
  <c r="I12"/>
  <c r="F29" i="10"/>
  <c r="E26"/>
  <c r="E25"/>
  <c r="E24"/>
  <c r="E22"/>
  <c r="E21"/>
  <c r="E20"/>
  <c r="E19"/>
  <c r="E18"/>
  <c r="E17"/>
  <c r="E14"/>
  <c r="I12"/>
  <c r="I14" i="9"/>
  <c r="E16" i="10" l="1"/>
  <c r="E16" i="11"/>
  <c r="F30" i="8"/>
  <c r="E27"/>
  <c r="E26"/>
  <c r="E25"/>
  <c r="E23"/>
  <c r="E22"/>
  <c r="E21"/>
  <c r="E20"/>
  <c r="E19"/>
  <c r="E18"/>
  <c r="E15"/>
  <c r="I13"/>
  <c r="I12" i="7"/>
  <c r="E27" i="6"/>
  <c r="E26"/>
  <c r="E25"/>
  <c r="E23"/>
  <c r="E22"/>
  <c r="E21"/>
  <c r="E20"/>
  <c r="E19"/>
  <c r="E18"/>
  <c r="E15"/>
  <c r="I13"/>
  <c r="F30" i="5"/>
  <c r="I12"/>
  <c r="F30" i="4"/>
  <c r="E27"/>
  <c r="E26"/>
  <c r="E25"/>
  <c r="E23"/>
  <c r="E22"/>
  <c r="E21"/>
  <c r="E20"/>
  <c r="E18"/>
  <c r="I13"/>
  <c r="I19" i="3"/>
  <c r="E31" i="2"/>
  <c r="E30"/>
  <c r="E29"/>
  <c r="E27"/>
  <c r="E25"/>
  <c r="E24"/>
  <c r="E23"/>
  <c r="E22"/>
  <c r="I17"/>
  <c r="I16" i="1"/>
  <c r="E17" i="4" l="1"/>
  <c r="E28" s="1"/>
  <c r="E30" s="1"/>
  <c r="E27" i="10"/>
  <c r="E21" i="2"/>
  <c r="E17" i="8"/>
  <c r="E38" s="1"/>
  <c r="E17" i="6"/>
  <c r="E38" s="1"/>
  <c r="E44" i="3"/>
  <c r="E27" i="11"/>
  <c r="E29" s="1"/>
  <c r="E28" i="6"/>
  <c r="E30" s="1"/>
  <c r="E32" i="2"/>
  <c r="E34" s="1"/>
  <c r="E29" i="1"/>
  <c r="E26"/>
  <c r="E24"/>
  <c r="E22"/>
  <c r="E30"/>
  <c r="E28"/>
  <c r="E25"/>
  <c r="E28" i="8" l="1"/>
  <c r="E30" s="1"/>
  <c r="E20" i="1"/>
  <c r="E31" l="1"/>
  <c r="E33" s="1"/>
  <c r="K9" i="5"/>
  <c r="E10" s="1"/>
  <c r="E14" s="1"/>
  <c r="E17" l="1"/>
  <c r="E21"/>
  <c r="E22"/>
  <c r="E26"/>
  <c r="E20"/>
  <c r="E24"/>
  <c r="E27"/>
  <c r="E11"/>
  <c r="E16" l="1"/>
  <c r="E28" l="1"/>
  <c r="E30" s="1"/>
  <c r="K9" i="7"/>
  <c r="E10" s="1"/>
  <c r="E26" l="1"/>
  <c r="E24"/>
  <c r="E21"/>
  <c r="E17"/>
  <c r="E11"/>
  <c r="E25"/>
  <c r="E22"/>
  <c r="E20"/>
  <c r="E14"/>
  <c r="E16" l="1"/>
  <c r="E27" s="1"/>
  <c r="E29" s="1"/>
  <c r="E18" i="9" l="1"/>
  <c r="E30" l="1"/>
  <c r="E32" s="1"/>
</calcChain>
</file>

<file path=xl/comments1.xml><?xml version="1.0" encoding="utf-8"?>
<comments xmlns="http://schemas.openxmlformats.org/spreadsheetml/2006/main">
  <authors>
    <author>Автор</author>
  </authors>
  <commentList>
    <comment ref="B3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B3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<sst xmlns="http://schemas.openxmlformats.org/spreadsheetml/2006/main" count="3133" uniqueCount="712">
  <si>
    <t>№</t>
  </si>
  <si>
    <t>дата</t>
  </si>
  <si>
    <t>Акты выполнных работ</t>
  </si>
  <si>
    <t>Заявка, кв.</t>
  </si>
  <si>
    <t>Проведение плановых осмотров</t>
  </si>
  <si>
    <t>2 раза в год, весна-осень</t>
  </si>
  <si>
    <t>Проведение  технических  осмотров и устранение незначительных  неисправностей в системах вентиляции и дымоудаления</t>
  </si>
  <si>
    <t>согласно графику работ и по необходимости</t>
  </si>
  <si>
    <t>Прочистка дымовентиляционных каналов</t>
  </si>
  <si>
    <t>Прочистка  системы  внутреннего водостока от засорения</t>
  </si>
  <si>
    <t>по  мере  выявления</t>
  </si>
  <si>
    <t xml:space="preserve">Очистка кровли от  снега и наледи         </t>
  </si>
  <si>
    <t>в  зимний период по  необходимости</t>
  </si>
  <si>
    <t>Уборка снега механизированным путем с тротуаров и внутриквартальных проездов  в границах уборочных площадей</t>
  </si>
  <si>
    <t>в  зимний период по мере необходимости</t>
  </si>
  <si>
    <t>Проведение дератизации и дезинсекции помещений, входящих в состав общего имущества в многоквартирном доме</t>
  </si>
  <si>
    <t>один раз в год</t>
  </si>
  <si>
    <r>
      <rPr>
        <b/>
        <sz val="12"/>
        <color indexed="8"/>
        <rFont val="Times New Roman"/>
        <family val="1"/>
        <charset val="204"/>
      </rPr>
      <t>Обслуживание водопровода и канализации:</t>
    </r>
    <r>
      <rPr>
        <b/>
        <sz val="11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осмотр подавала; обследование колодцев; ревизия запорной арматуры трубопровода ХВС;  устранение незначительных неисправностей в системах водопровода и канализации</t>
    </r>
  </si>
  <si>
    <t>2 раза в месяц и по необходимости</t>
  </si>
  <si>
    <t>май-июнь</t>
  </si>
  <si>
    <t>по мере необходимости</t>
  </si>
  <si>
    <t>август-сентябрь</t>
  </si>
  <si>
    <t xml:space="preserve">Расконсервация системы центрального отопления; регулировка, промывка, гидравлическое испытание; обследование теплоузлов, подготовка к опрессовке; слив воды с системы отопления, спуск воздуха   </t>
  </si>
  <si>
    <r>
      <rPr>
        <b/>
        <sz val="12"/>
        <rFont val="Times New Roman"/>
        <family val="1"/>
        <charset val="204"/>
      </rPr>
      <t>Обслуживание электросетей</t>
    </r>
    <r>
      <rPr>
        <sz val="12"/>
        <rFont val="Times New Roman"/>
        <family val="1"/>
        <charset val="204"/>
      </rPr>
      <t xml:space="preserve">: </t>
    </r>
    <r>
      <rPr>
        <sz val="11"/>
        <rFont val="Times New Roman"/>
        <family val="1"/>
        <charset val="204"/>
      </rPr>
      <t>проведение  технических  осмотров и устранение незначительных  неисправностей электротехнических устройств; проверка заземления оболочки электрокабеля, замеры сопротивления изоляции проводов.</t>
    </r>
  </si>
  <si>
    <r>
      <rPr>
        <b/>
        <sz val="12"/>
        <color indexed="8"/>
        <rFont val="Times New Roman"/>
        <family val="1"/>
        <charset val="204"/>
      </rPr>
      <t>Аварийно-ремонтное обслуживание:</t>
    </r>
    <r>
      <rPr>
        <sz val="10"/>
        <color indexed="8"/>
        <rFont val="Times New Roman"/>
        <family val="1"/>
        <charset val="204"/>
      </rPr>
      <t xml:space="preserve"> регистрация и выполнение заявок собственников и пользователей жилых помещений в МКД об устранении неисправностей и повреждений внутридомовых инженерных систем</t>
    </r>
  </si>
  <si>
    <t>круглосуточно</t>
  </si>
  <si>
    <r>
      <rPr>
        <b/>
        <sz val="12"/>
        <color indexed="8"/>
        <rFont val="Times New Roman"/>
        <family val="1"/>
        <charset val="204"/>
      </rPr>
      <t>Управление МКД:</t>
    </r>
    <r>
      <rPr>
        <sz val="12"/>
        <color indexed="8"/>
        <rFont val="Times New Roman"/>
        <family val="1"/>
        <charset val="204"/>
      </rPr>
      <t xml:space="preserve"> </t>
    </r>
    <r>
      <rPr>
        <sz val="10"/>
        <color indexed="8"/>
        <rFont val="Times New Roman"/>
        <family val="1"/>
        <charset val="204"/>
      </rPr>
      <t xml:space="preserve"> Сбор и хранение информации о собственниках и нанимателях помещений, ведение претензионной работы, организация и осуществелние расчетов по содержанию и ремонту ОИ; Прием, хранение и передача технической документации на дом; разработка перечня услуг и работ по содержанию и ремонту общедомового имущества, документальное сопровождение </t>
    </r>
  </si>
  <si>
    <t>постоянно, в течении действия договора управления</t>
  </si>
  <si>
    <t xml:space="preserve">Уборка контейнерных площадок, вывоз ТБО       </t>
  </si>
  <si>
    <t>ООО МЭТР</t>
  </si>
  <si>
    <t xml:space="preserve">              Общество с ограниченной ответственностью «УК ТЕСТ-А»</t>
  </si>
  <si>
    <t xml:space="preserve">                             152120,Ярославская область, р.п. Ишня, ул. Фрунзенская, дом 10, ОГРН 1147609001561 , ИНН 7609028510 КПП 760901001</t>
  </si>
  <si>
    <t>Управляющей компании ООО "УК Тест-А"</t>
  </si>
  <si>
    <t>по адресу:</t>
  </si>
  <si>
    <t>Обслуживаемая площадь:</t>
  </si>
  <si>
    <t>кв.м.</t>
  </si>
  <si>
    <t>Тариф за СО ЖФ</t>
  </si>
  <si>
    <t>руб.</t>
  </si>
  <si>
    <t>ежемесячное начисление</t>
  </si>
  <si>
    <t>Начислено на содержание и ремонт за</t>
  </si>
  <si>
    <t>Долг СодРемЖИ</t>
  </si>
  <si>
    <t xml:space="preserve">Оплачено населением за </t>
  </si>
  <si>
    <t>Общий долг по услугам</t>
  </si>
  <si>
    <t>№ п/п</t>
  </si>
  <si>
    <t>Статьи затрат</t>
  </si>
  <si>
    <t>Примечание</t>
  </si>
  <si>
    <t>Сумма</t>
  </si>
  <si>
    <t>1.</t>
  </si>
  <si>
    <t>Техническое обслуживание и непредвиденный ремонт конструктивных элементов зданий</t>
  </si>
  <si>
    <t>2.</t>
  </si>
  <si>
    <t>Техническое обслуживание и непредвиденный ремонт внутридомовых сетей и инженерного оборудования, всего в том числе:</t>
  </si>
  <si>
    <t xml:space="preserve"> - водопровода и канализации</t>
  </si>
  <si>
    <t>осмотр подавала, обследование колодцев                                                      -ревизия запорной арматуры трубопровода ХВС;                            опломбировка счетчиков ХВС</t>
  </si>
  <si>
    <t>- горячего водоснабжения</t>
  </si>
  <si>
    <t>- отопление</t>
  </si>
  <si>
    <t xml:space="preserve">  обследование теплоузлов, подготовка к опрессовке                            - Слив воды с системы отопления, спуск воздуха                                         -осмотры и устранение неполадок                                                                   - мерроприятия по подготовке к отопительному сезону</t>
  </si>
  <si>
    <t>- электросетей</t>
  </si>
  <si>
    <t>Поэтажный осмотр системы освещения, мелкий ремонт                     -замена  эл.лампочек                                                                                                 -проверка электролинии, осмотр общедомового электрощита</t>
  </si>
  <si>
    <t>- газового оборудования</t>
  </si>
  <si>
    <t>осмотр и устранение неполадок (договор с Яроблгаз)</t>
  </si>
  <si>
    <t>Содержание и благоустройство домового хозяйства, всего</t>
  </si>
  <si>
    <t>дератизация и дезинсекция, очистка вентканалов и дымоходов, уборка территории, услуги уборщицы, дворника, покос газонов, чистка снега механизированным путём, санитарная обрезка деревьев (опил сухостоя, корчевание)                                                                  -Установка информационных щитов в каждом подъезде</t>
  </si>
  <si>
    <t>Аварийно-ремонтное обслуживание</t>
  </si>
  <si>
    <t xml:space="preserve"> регистрация и выполнение заявок собственников и пользователей жилых помещений в МКД об устранении неисправностей и повреждений внутридомовых инженерных систем в круглосуточном режиме</t>
  </si>
  <si>
    <t>Сбор и хранение информации о собственниках и нанимателях помещений, ведение претензионной работы,                                                  -организация и осуществелние расчетов по содержанию и ремонту ОИ</t>
  </si>
  <si>
    <t>Плата за управление</t>
  </si>
  <si>
    <t xml:space="preserve">Прием, хранение и передача технической документации на дом; разработка перечня услуг и работ по содержанию и ремонту общедомового имущества, документальное сопровождение </t>
  </si>
  <si>
    <t>ИТОГО за содержание и ремонт:</t>
  </si>
  <si>
    <t>Вывоз ТБО (ООО «МЭТР»)</t>
  </si>
  <si>
    <t>Итого:</t>
  </si>
  <si>
    <t>Просроченная задолженность населения за 3 месяца и более: квартиры№</t>
  </si>
  <si>
    <t>Справочно: общая задолженность населения по оплате коммуналных услуг</t>
  </si>
  <si>
    <t>Управляющая компания ООО "УК ТЕСТ-А"</t>
  </si>
  <si>
    <t>Акт санитарная уборка подвальных помещений: вывоз бытового и строительного мусора.</t>
  </si>
  <si>
    <t xml:space="preserve">план </t>
  </si>
  <si>
    <r>
      <rPr>
        <b/>
        <sz val="12"/>
        <rFont val="Times New Roman"/>
        <family val="1"/>
        <charset val="204"/>
      </rPr>
      <t>Обслуживание газовых сетей</t>
    </r>
    <r>
      <rPr>
        <sz val="12"/>
        <rFont val="Times New Roman"/>
        <family val="1"/>
        <charset val="204"/>
      </rPr>
      <t xml:space="preserve">: </t>
    </r>
    <r>
      <rPr>
        <sz val="11"/>
        <rFont val="Times New Roman"/>
        <family val="1"/>
        <charset val="204"/>
      </rPr>
      <t xml:space="preserve">осмотр и устранение неполадок </t>
    </r>
  </si>
  <si>
    <t>АО Яроблгаз</t>
  </si>
  <si>
    <r>
      <rPr>
        <b/>
        <sz val="12"/>
        <rFont val="Times New Roman"/>
        <family val="1"/>
        <charset val="204"/>
      </rPr>
      <t>Обслуживание теплосетей:</t>
    </r>
    <r>
      <rPr>
        <sz val="11"/>
        <rFont val="Times New Roman"/>
        <family val="1"/>
        <charset val="204"/>
      </rPr>
      <t xml:space="preserve"> подготовка дома к сезонной эксплуатации:  консервация системы отопления, осмотры и устранение неполадок;  мерроприятия по подготовке к отопительному сезону;  устранение незначительных неисправностей в системе теплоснабжения</t>
    </r>
  </si>
  <si>
    <t>г.Ростов ул.Декабристов д.75</t>
  </si>
  <si>
    <t>Подача ГВС в кв.</t>
  </si>
  <si>
    <t>Установка Хомута на лежаке отопления в под. помещении.</t>
  </si>
  <si>
    <t>Прочистка лежака канализации,включение насоса для откачки грунтовой воды из под.помещения.</t>
  </si>
  <si>
    <t>АКТ осмотра №1</t>
  </si>
  <si>
    <t>Замена лампочек: под.№2-3эт.-1шт.,под.№4-1эт.-3эт.-2шт.,под.№6-2эт.-4-эт.-3шт.</t>
  </si>
  <si>
    <t>Савельева</t>
  </si>
  <si>
    <t>АКТ осмотра №2</t>
  </si>
  <si>
    <t>Окос придомовой территории</t>
  </si>
  <si>
    <t>г.Ростов ул.Московская д.34</t>
  </si>
  <si>
    <t>Требуется замена крана на стояке ХВС</t>
  </si>
  <si>
    <t>Замена лампочек (2 шт)</t>
  </si>
  <si>
    <t>Опрессовка системы отопления</t>
  </si>
  <si>
    <t>Замена лампочек (3 шт)</t>
  </si>
  <si>
    <t>Горячева В.А</t>
  </si>
  <si>
    <t>г.Ростов ул.Радищева д.55</t>
  </si>
  <si>
    <t>Включил автомат в РЩ</t>
  </si>
  <si>
    <t>Прочистка канализации</t>
  </si>
  <si>
    <t>Прочистка лежака канализации с подвала</t>
  </si>
  <si>
    <t>Замена лампочек (5 шт)</t>
  </si>
  <si>
    <t>Перепелкин</t>
  </si>
  <si>
    <t>Короткова</t>
  </si>
  <si>
    <t>г.Ростов ул.Загородная д.7</t>
  </si>
  <si>
    <t>г.Ростов ул.Рольма д.3</t>
  </si>
  <si>
    <t>г.Ростов ул.Ленинская д.53</t>
  </si>
  <si>
    <t>г.Ростов ул.Первомайская д.50</t>
  </si>
  <si>
    <t>Ремонт светильников (2 шт),замена лсмпочек (7 шт)</t>
  </si>
  <si>
    <t>Прусакова</t>
  </si>
  <si>
    <t>Замена шиферного полотна с боку ветрового окна и герметизация швов с двух сторон.</t>
  </si>
  <si>
    <t xml:space="preserve">АКТ осмотра </t>
  </si>
  <si>
    <t>г.Ростов 2 МКР д.54</t>
  </si>
  <si>
    <t>Спуск воздуха с полотенцесушителя</t>
  </si>
  <si>
    <t>Паулова К.Н</t>
  </si>
  <si>
    <t>Зафиксирован факт залития кв.28 со стороны верхнего этажа, а именно: со стороны кв.32 объем залития(повреждений): 1) кухня-стены (плита OSB,брус 50*50, окрашены)-2,5 м2.,2) туалет-стены (основа гипсокартон,покрытие-керамическая плита-0,5 м2. Общедомовое и внутриквартирное сантехническое и инженерное оборудование кв.28- в рабочем состоянии,заявление от житиля кв.32 о повреждениях сантехнического оборудования не поступала в ук тест-а.</t>
  </si>
  <si>
    <t>Акт контрольного снятия показания приборов ( ИПУ),ГВС СВ-15 №140606893, показания счетчика 00105</t>
  </si>
  <si>
    <t>г.Ростов  1 МКР д.6</t>
  </si>
  <si>
    <t>Ремонт отопительной системы в подвальном помещении</t>
  </si>
  <si>
    <t>Частичный ремонт кровли</t>
  </si>
  <si>
    <t>Акт осмотра №2</t>
  </si>
  <si>
    <t>На момент осмотра следов протечки не обнаружено.Со слов собственника и фотофиксации соб-ка протечка произошла 01.07.2018 г.Требуется ремонт 4 к.м., межпанельных швов.</t>
  </si>
  <si>
    <t>Проведен осмотр и установлена причина неисправности: трещина на углу парапета стеклоизола и вдоль парапета, около 1 м.вторая часть покрытия со стороны кв.№72 в удовлет.состоянии.</t>
  </si>
  <si>
    <t>г.Ростов ул.Ленинская д.64 А</t>
  </si>
  <si>
    <t>Опрессовка системы отопления, установка хомутов, заполнение системы водой.</t>
  </si>
  <si>
    <t>Волгин С.В.</t>
  </si>
  <si>
    <t>Засор колодцев, устранение засора (вывоз специалистов Южный водоконал)</t>
  </si>
  <si>
    <t>г.Ростов ул.Загородная д.26</t>
  </si>
  <si>
    <t>Проверка щитовой</t>
  </si>
  <si>
    <t>92п/з</t>
  </si>
  <si>
    <t>105п/з</t>
  </si>
  <si>
    <t>Замена автоматов</t>
  </si>
  <si>
    <t>107п/з</t>
  </si>
  <si>
    <t>Перекрытие и открытие стояков отопления</t>
  </si>
  <si>
    <t>02.08.2018(31.07.18)</t>
  </si>
  <si>
    <t>Перекрытие стояка отопления</t>
  </si>
  <si>
    <t>г.Ростов ул.Ленинская д.51</t>
  </si>
  <si>
    <t>111п/з</t>
  </si>
  <si>
    <t>Установка унитаза</t>
  </si>
  <si>
    <t>113п/з</t>
  </si>
  <si>
    <t>Перекрытие стояка ХВС</t>
  </si>
  <si>
    <t>115п/з</t>
  </si>
  <si>
    <t>108п/з</t>
  </si>
  <si>
    <t>г.Ростов 1 МКР д.22</t>
  </si>
  <si>
    <t>116п/з</t>
  </si>
  <si>
    <t>Замена арматуры сливного бочка</t>
  </si>
  <si>
    <t>119п/з</t>
  </si>
  <si>
    <t>Замена гибких подводок на кухне</t>
  </si>
  <si>
    <t>122п/з</t>
  </si>
  <si>
    <t>Замена лежака канализации с установкой унитаза</t>
  </si>
  <si>
    <t>123п/з</t>
  </si>
  <si>
    <t>124п\з</t>
  </si>
  <si>
    <t>Замена радиатора отопления на кухне</t>
  </si>
  <si>
    <t>128п\з</t>
  </si>
  <si>
    <t>Консультация</t>
  </si>
  <si>
    <t>135п/з</t>
  </si>
  <si>
    <t>Замена крана на полотенцесушителе в ванной</t>
  </si>
  <si>
    <t>139п/з</t>
  </si>
  <si>
    <t>Вызов электрика, включение автомата</t>
  </si>
  <si>
    <t>АКТ планового обследования технического состояния вентиляционных каналов</t>
  </si>
  <si>
    <t>г.Ростов ул.Загородная д.28</t>
  </si>
  <si>
    <t>г.Ростов ул.Загородная д.30</t>
  </si>
  <si>
    <t>г.Ростов ул.Первомайская д.48</t>
  </si>
  <si>
    <t>142П/З</t>
  </si>
  <si>
    <t>150п/з</t>
  </si>
  <si>
    <t>Замена счетчика ГВС</t>
  </si>
  <si>
    <t>168п\з</t>
  </si>
  <si>
    <t>Перекрытие стояка ГВС</t>
  </si>
  <si>
    <t>186п\з</t>
  </si>
  <si>
    <t>165п/з</t>
  </si>
  <si>
    <t>Замена комбиниров.муфты на стояке ХВС</t>
  </si>
  <si>
    <t>185п/з</t>
  </si>
  <si>
    <t>179п/з</t>
  </si>
  <si>
    <t>Замена радиатора отопления мал.ком.</t>
  </si>
  <si>
    <t>149п/з</t>
  </si>
  <si>
    <t>Перетяжка гайки на радиаторе отопления на кухне</t>
  </si>
  <si>
    <t>172п/з</t>
  </si>
  <si>
    <t>Установка счетчика на воду ХВС</t>
  </si>
  <si>
    <t>173п/з</t>
  </si>
  <si>
    <t>Перекрытие стояка отопления на кухне</t>
  </si>
  <si>
    <t>178п/з</t>
  </si>
  <si>
    <t>Замена радиатора отопления</t>
  </si>
  <si>
    <t>183п/з</t>
  </si>
  <si>
    <t>171п/з</t>
  </si>
  <si>
    <t>Ревизия кухонного сифона</t>
  </si>
  <si>
    <t>Ревизия светильника,мена эл.лампы 1 шт</t>
  </si>
  <si>
    <t>Установка щитов на 1 и 2 под.</t>
  </si>
  <si>
    <t>Сафонова Е.А.</t>
  </si>
  <si>
    <t>Обнаружена протечка на кухне в кв.№2,причина протечки выход из строя шланга душевой кабины в кв.№7</t>
  </si>
  <si>
    <t>Акт о последствиях залива квартиры №2 д.7 по ул.Загородная. Комиссия в составе: Главный инженер ООО "УК ТЕСТ-А" Соколова Е.А., Мастер участка ООО "УК ТЕСТ-А" Семенова М.В., Собственник квартиры №2 Иконникова Л.И.</t>
  </si>
  <si>
    <t>Произведена замеры эл.энергии на вводном рубильники об отсутствие 2-х фаз, сообщено ИТГ РЭС Труфанову</t>
  </si>
  <si>
    <t>Свистякова М.С.</t>
  </si>
  <si>
    <t>Акт уборки подъездов дома за июль</t>
  </si>
  <si>
    <t>При осмотре было вывлено, что фильтр грубой очистки засорился, необходима замена фильтра грубой очистки,замена аэратора на в.кран на кухне.</t>
  </si>
  <si>
    <t>Стоит дворовая канализация, вызов аварийной бригады юж.водоканал.</t>
  </si>
  <si>
    <t>Замена фильтра грубой очистки (водопровода)</t>
  </si>
  <si>
    <t>Замена эл.лампы 4 шт.под.№3</t>
  </si>
  <si>
    <t>Ахмедова Э.А.</t>
  </si>
  <si>
    <t>Замена светильника 1 шт., замена эл.лампы 2 шт.под.№1</t>
  </si>
  <si>
    <t>Каменев</t>
  </si>
  <si>
    <t>Перекрытие стояка отопления в подвальном помещение в кв.38</t>
  </si>
  <si>
    <t>Замена эл.лампы 5 шт.</t>
  </si>
  <si>
    <t>Замена эл.лампы 3 шт.</t>
  </si>
  <si>
    <t xml:space="preserve">Шамшурина </t>
  </si>
  <si>
    <t>Замена эл.лампы 1 шт.</t>
  </si>
  <si>
    <t>Замена эл.лампы 6 шт.</t>
  </si>
  <si>
    <t xml:space="preserve">Желтухина </t>
  </si>
  <si>
    <t>Консультация для приобритения компл.матер. Для установки батареи.</t>
  </si>
  <si>
    <t>Отключение стояка отопления, замена стояка водопровода</t>
  </si>
  <si>
    <t>Замена эл.лампы 1 шт.,под.№1</t>
  </si>
  <si>
    <t>Лапшина</t>
  </si>
  <si>
    <t>Замена эл.лампы 2 шт.</t>
  </si>
  <si>
    <t>Скипин А.</t>
  </si>
  <si>
    <t>Прочистка канализации в подвале</t>
  </si>
  <si>
    <t>Осмотр батареи, консультация для покупки компл.матер.для установки радиатораотопления на кухне.</t>
  </si>
  <si>
    <t>Воролгихин В.Н.</t>
  </si>
  <si>
    <t>Произведена замена разетки</t>
  </si>
  <si>
    <t>Замена эл.лампочки 10 шт.</t>
  </si>
  <si>
    <t xml:space="preserve">Макарова </t>
  </si>
  <si>
    <t>Акт</t>
  </si>
  <si>
    <t>Подписи членов комиссии: Червяков Р.Э.,Соколова Е.А. Медведев П.В.</t>
  </si>
  <si>
    <t>Проведен осмотр и установлена неисправность ОДПУ тепловой энергии-неработоспособность батареи питания. Произведена замена батареи питания вычислителя ВКТ-7 ОДПУ тепловой энергии.Батарея литьевая ER 26500</t>
  </si>
  <si>
    <t>Осмотр приборов учета ГВС-24, ХВС-310</t>
  </si>
  <si>
    <t>Произвели слив п/сушители в кв.10,12. Притензий к t п/суш.не имеют.</t>
  </si>
  <si>
    <t>Произведен осмотр и обнаружено течь на ХВС (лопнула комб.муфта)</t>
  </si>
  <si>
    <t>Замена эл.лампы 2 шт.под.№3</t>
  </si>
  <si>
    <t>АКТ обследования</t>
  </si>
  <si>
    <t>Подписи членов комиссии</t>
  </si>
  <si>
    <t>Комиссия в составе: Гл.инженера ООО "УК ТЕСТ-А" Соколова Е.А., председатель совета МКД Конькова Л.Б., собственник кв.№53 Груздева Т.В., собственник кв.№1 Беседин С.А., произвела обследование квартиры №23. В результате обследования установлено: 1) кв.№23 состоит из одной комнат. 2) Количество проживающих в кв.№23 на момент обсленования два человека. 3) Наличие индивидуальных (внутриквартирных) приборов учета: а) холодное водоснабжение - 349,444 м3. б) горячего водоснабжения - 242,48 м3.</t>
  </si>
  <si>
    <t>Комиссия в составе: Гл.инженера ООО "УК ТЕСТ-А" Соколова Е.А., председатель совета МКД Конькова Л.Б., собственник кв.№53 Груздева Т.В., собственник кв.№1 Беседин С.А., произвела обследование квартиры №51. В результате обследования установлено: 1) кв.№51 состоит из одной комнат. 2) Количество проживающих в кв.№51 на момент обсленования два человека. 3) Наличие индивидуальных (внутриквартирных) приборов учета: а) холодное водоснабжение - 240,866 м3. б) горячего водоснабжения - 216,60 м3.</t>
  </si>
  <si>
    <t>Комиссия в составе: Гл.инженера ООО "УК ТЕСТ-А" Соколова Е.А., председатель совета МКД Конькова Л.Б., собственник кв.№53 Груздева Т.В., собственник кв.№1 Беседин С.А., произвела обследование квартиры №20. В результате обследования установлено: 1) кв.№20 состоит из трех комнат. 2) Количество проживающих в кв.№20 на момент обсленования два человека. 3) Наличие индивидуальных (внутриквартирных) приборов учета: а) холодное водоснабжение - 133,96 м3. б) горячего водоснабжения - 92,713 м3.</t>
  </si>
  <si>
    <t>При осмотре в счетчике никаких неисправностей не обнаружено, рекомендовано при подаче ГВС отключать бойлер.</t>
  </si>
  <si>
    <t>В кв.7,10,11 притензий к нагреву п/сушителя нет</t>
  </si>
  <si>
    <t>Снятие показании прибора учета ХВС 11107</t>
  </si>
  <si>
    <t>Мелехин Д.Е</t>
  </si>
  <si>
    <t>Земена эл.лампы 2 шт.под.№1</t>
  </si>
  <si>
    <t>Козьмина И.А.</t>
  </si>
  <si>
    <t>Крюхчина Н.А.</t>
  </si>
  <si>
    <t>Ремонт крыльца под.№2</t>
  </si>
  <si>
    <t>Замена эл.лампы 2 шт.под.№1</t>
  </si>
  <si>
    <t>Смолина</t>
  </si>
  <si>
    <t>Установка эл.ламы 1 шт. под№1</t>
  </si>
  <si>
    <t xml:space="preserve">Слойкова </t>
  </si>
  <si>
    <t>Рекомендовано заменить сифон на ванну для уастранения запаха канализации</t>
  </si>
  <si>
    <t>Замена эл.лампы 1 шт.под.№1</t>
  </si>
  <si>
    <t>Ефимова</t>
  </si>
  <si>
    <t xml:space="preserve">Комина Е.С. </t>
  </si>
  <si>
    <t>Перекрыт обратный трубопровод ГВС, открыли зап.армат.на обрат.трубопровод. Вкв.33 гор.водоснаб.восстановленно.</t>
  </si>
  <si>
    <t>Сварочные работы,устранение течи лежака ГВС.</t>
  </si>
  <si>
    <t>Манекина</t>
  </si>
  <si>
    <t>69,70,71</t>
  </si>
  <si>
    <t xml:space="preserve">Акт осмотра №1-2-22/18 </t>
  </si>
  <si>
    <t>Комиссия в составе: Гл.инженер ООО "УК ТЕСТ-А" Лысенкова Е.А., мастер участка ООО " УК ТЕСТ-А" Семенова М.В., собственник кв.69 Бочкарева Г.Т. В результате осмотра установлено: 1) Протекание кровли со стороны шахты лифта (примыкания) и вентканала (примыкания). 2) Со слов собственника протикани кровли происходило в весенние периоды при таянии снега 2016-2018 г. и в теплый период мая - июля 2018 г. во время обслуживания МКД №22, МКР 1, г.Ростова управляющей компанией МУП "Чистый город". 3) Объем залития: кухня - 3 м2., прихожая - 7 м2., зал - 2,5 м2., кухня потолок - 1 м2., прихожая потолок - 3 м2., зал потолок - 1 м2.</t>
  </si>
  <si>
    <t>Акт осмотра №2-2-22/19</t>
  </si>
  <si>
    <t>Комиссия в составе: Гл.инженер ООО "УК ТЕСТ-А" Лысенкова Е.А., мастер участка ООО " УК ТЕСТ-А" Семенова М.В., собственник кв.70 Соколова М.В. В результате осмотра установлено: 1) Протекание кровли со стороны шахты лифта (примыкания) и вентканала (примыкания). 2) Со слов собственника протикани кровли происходило в весенние периоды при таянии снега 2016-2018 г. и в теплый период мая - июля 2018 г. во время обслуживания МКД №22, МКР 1, г.Ростова управляющей компанией МУП "Чистый город". 3) Объем залития:туалет потолок - 1,5 м2.,стены кафельная - 4 м2.,зал потолок - 1 м2., стены - 2,5 м2., балкон стены - 2 м2., кухня стены - 1,5 м2.</t>
  </si>
  <si>
    <t>Акт осмотра №3-2-22/20</t>
  </si>
  <si>
    <t>Комиссия в составе: Гл.инженер ООО "УК ТЕСТ-А" Лысенкова Е.А., мастер участка ООО " УК ТЕСТ-А" Семенова М.В., собственник кв.71 Савельичева М.А. В результате осмотра установлено: 1) Протекание кровли со стороны шахты лифта (примыкания) и вентканала (примыкания). 2) Со слов собственника протикани кровли происходило в весенние периоды при таянии снега 2016-2018 г. и в теплый период мая - июля 2018 г. во время обслуживания МКД №22, МКР 1, г.Ростова управляющей компанией МУП "Чистый город". 3) Объем залития: прихожая - потолок - 1 м2., стены - 3 м2., туалет - потолок 1,2 м2., стены - 2 м2., ванная - потолок - 2 м2., стены - плитка - 2 м2.</t>
  </si>
  <si>
    <t>Открыть стояк ХВС</t>
  </si>
  <si>
    <t>Ремонт козырьков вентканалов</t>
  </si>
  <si>
    <t>Буйницкая</t>
  </si>
  <si>
    <t>Молива</t>
  </si>
  <si>
    <t>Пиреев В.И.</t>
  </si>
  <si>
    <t>Сборка канализ.стояков в подвале - 3 шт., прочистка лежака канализации 2 шт. у 1 и 2 под.</t>
  </si>
  <si>
    <t>Кадрина</t>
  </si>
  <si>
    <t>Замена эл.лампочек 2 шт.</t>
  </si>
  <si>
    <t>Замена эл.лампочек 3 шт.</t>
  </si>
  <si>
    <t>Смолид</t>
  </si>
  <si>
    <t>Замена эл.лампочек 4 шт.под.№1</t>
  </si>
  <si>
    <t>Потемкина</t>
  </si>
  <si>
    <t>Акт выполненых работ, уборка подъездов дома за июль</t>
  </si>
  <si>
    <t>Акт выполненых работ, уборка подъездов дома за август</t>
  </si>
  <si>
    <t>Акт выполненых работ, уборка подъездов дома за сентябрь</t>
  </si>
  <si>
    <t>Акт выполненых работ,уборка подъездов дома за июль</t>
  </si>
  <si>
    <t>Акт выполненых работ,уборка  подъездов дома за август</t>
  </si>
  <si>
    <t>01.10-10.10.2018</t>
  </si>
  <si>
    <t>Пуско-наладочные работы</t>
  </si>
  <si>
    <t>Осмотр системы отопления на момент из крана ХВС течет кипяток</t>
  </si>
  <si>
    <t>Замена В.крана  на спусник (в подвале)</t>
  </si>
  <si>
    <t>Гомзина Н.В.</t>
  </si>
  <si>
    <t>Устранение прорыва трубопровода (стояк полотенцесушителя) Пуско-наладочные работы</t>
  </si>
  <si>
    <t>Акт выполненых работ, влажная уборка подъездов дома за октябрь</t>
  </si>
  <si>
    <t>Акт выполненых работ уборка подъездов дома за август</t>
  </si>
  <si>
    <t>Акт выполненых работ, уборка подъездов дома за октябрь</t>
  </si>
  <si>
    <t>Монтаж электрощитового ящика в подъезде, под.№2, 2-этаж.</t>
  </si>
  <si>
    <t>Дубова</t>
  </si>
  <si>
    <t>Пуско-наладочные работы (полотенцесушитель)</t>
  </si>
  <si>
    <t>Ремонт расп.коробки., замена эл.лампы 1 шт.тамбур под.№2</t>
  </si>
  <si>
    <t>Холодные п/сушитель. Пуско-наладочные работы</t>
  </si>
  <si>
    <t>Егорова В.А.</t>
  </si>
  <si>
    <t>Замена аварийного участка стояка ГВС в подвале</t>
  </si>
  <si>
    <t xml:space="preserve">Установка хомута на стояке отопления </t>
  </si>
  <si>
    <t xml:space="preserve"> Частичный ремонт кровли (герметизация швов)</t>
  </si>
  <si>
    <t>Замена крана (спустника со стояка отопления)</t>
  </si>
  <si>
    <t xml:space="preserve">Кузницова </t>
  </si>
  <si>
    <t>Затопление кв.№40 из кв.№44, Проведен осмотр и установлена причина, затопления произошло из-за срыва шланга стиральной машины в кв.44 ( шланг не был подключен к канализ.а лежал на ванной)</t>
  </si>
  <si>
    <t>Кузницова В.А., Зелова А.В.</t>
  </si>
  <si>
    <t>Стоят дворовые колодца, сообщено диспетчеру</t>
  </si>
  <si>
    <t>Прорыв отопления около дома на сетях АО " ЯГК "</t>
  </si>
  <si>
    <t>Акт выполненых работ, влажная уборка подъездов дома за октябрь.</t>
  </si>
  <si>
    <t>Акт выполненых работ, влажная уборка подъездов дома за сентябрь.</t>
  </si>
  <si>
    <t>Зафиксирован факт разрыва стыкового соединения внутриквартирного трубопровода горячего водоснабжения от туалета в кухню. Общедомовые инженерные сети ( трубопроводы ХВС и ГВС) находятся в рабочем состояние, нарушений в работе общедомовых сетей не обнаружено. Внутриквартирный трубопровод ГВС был заменен жильцами самостоятельно.</t>
  </si>
  <si>
    <t>Мартынцева Н.Р. Кв.№44</t>
  </si>
  <si>
    <t>Ремонт петель люка ( выход на чердак)</t>
  </si>
  <si>
    <t xml:space="preserve">Акт осмотра </t>
  </si>
  <si>
    <t>Основание осмотра:Заявление собст-ка квартиры №32, о проведении осмотра сантехнического и инженерного оборудования кв. В результате осмотра установленно: Сантехническое и инженерное оборудование квартиры на момент осмотра находится в исправном, рабочем сотоянии. Нарушений в работе оборудования на момент осмотра не обнаружено.</t>
  </si>
  <si>
    <t>Конькова Л.Б.</t>
  </si>
  <si>
    <t>Каманина</t>
  </si>
  <si>
    <t>б/н</t>
  </si>
  <si>
    <t>Акт выполненых работ, уборка подъездов дома за ноябрь</t>
  </si>
  <si>
    <t>Перов</t>
  </si>
  <si>
    <t>Произведен замер напряжения,отключений от нормы не обнаружено</t>
  </si>
  <si>
    <t>Ремонт крыльца вход в подъезд</t>
  </si>
  <si>
    <t>Ремонт ВРУ, замена держателей для вставок, замена вставок.</t>
  </si>
  <si>
    <t>Билалова Э.А.</t>
  </si>
  <si>
    <t>Замена эл.лампочек 8 шт.</t>
  </si>
  <si>
    <t>Маслов</t>
  </si>
  <si>
    <t>Замена эл.лампы 3 шт., под.№3</t>
  </si>
  <si>
    <t>Замена эл.ламп 1 шт. под.№3 этаж 3</t>
  </si>
  <si>
    <t>Батарея была перекрыта (после откр.крана на радиаторе претензий нет)</t>
  </si>
  <si>
    <t>Ремонт крыльца ( стяжка с армированием 1 м2) под.№1</t>
  </si>
  <si>
    <t>Ивлева Б.Р.</t>
  </si>
  <si>
    <t>Прочистка вент-канала</t>
  </si>
  <si>
    <t>232 п/з</t>
  </si>
  <si>
    <t xml:space="preserve">Замена счетчика ГВС и ХВС </t>
  </si>
  <si>
    <t>229 п/з</t>
  </si>
  <si>
    <t xml:space="preserve">Повторная опломбировка счетчика </t>
  </si>
  <si>
    <t>227 п/з</t>
  </si>
  <si>
    <t>Замена водопровода ГВСи ХВС</t>
  </si>
  <si>
    <t>226 п/з</t>
  </si>
  <si>
    <t>Замена прокладки в ванной</t>
  </si>
  <si>
    <t>224 п/з</t>
  </si>
  <si>
    <t>Замена кранбуксы 2 шт., замена гусака на смисителе</t>
  </si>
  <si>
    <t>221 п/з</t>
  </si>
  <si>
    <t>218 п/з</t>
  </si>
  <si>
    <t>Ремонт смесителя в ванной (замена носика) замена гофры на унитазе</t>
  </si>
  <si>
    <t>214п/з</t>
  </si>
  <si>
    <t>210п/з</t>
  </si>
  <si>
    <t>209п/з</t>
  </si>
  <si>
    <t>Замена счетчика ГВС и ХВС</t>
  </si>
  <si>
    <t>208п\з</t>
  </si>
  <si>
    <t xml:space="preserve">Замена эл.счетчика </t>
  </si>
  <si>
    <t xml:space="preserve">Повторная опломбировка счетчика ХВС </t>
  </si>
  <si>
    <t>206п/з</t>
  </si>
  <si>
    <t>Протяжка компл.оборудования на радиаторе (в мал.комн.)</t>
  </si>
  <si>
    <t>205п/з</t>
  </si>
  <si>
    <t>201 п/з</t>
  </si>
  <si>
    <t>Замена кранов ХВС</t>
  </si>
  <si>
    <t>199 п/з</t>
  </si>
  <si>
    <t>198 п/з</t>
  </si>
  <si>
    <t>197 п/з</t>
  </si>
  <si>
    <t>194 п/з</t>
  </si>
  <si>
    <t>Замена крана грязевика в кв.</t>
  </si>
  <si>
    <t>193 п/з</t>
  </si>
  <si>
    <t>Подтягивание гайки на полотенцесушителе</t>
  </si>
  <si>
    <t>Шарикова Е.Б.</t>
  </si>
  <si>
    <t>АКТ №4538</t>
  </si>
  <si>
    <t>Проверка герметичности внутреннего газопровода и газового оборудования при количестве приборов на одном стояке от 6-10. Договор № ЮФ-ВДГО-72/18 от 28.12.2017 г.</t>
  </si>
  <si>
    <t>Проверка герметичности внутреннего газопровода и газового оборудования при количестве приборов на одном стояке до 5. Договор № ЮФ-ВДГО-72/18 от 28.12.2017 г.</t>
  </si>
  <si>
    <t>236 п/з</t>
  </si>
  <si>
    <t>Отключение и включение стояков ГВС и ХВС</t>
  </si>
  <si>
    <t>261 п/з</t>
  </si>
  <si>
    <t>Замена счетчика ХВС 2шт., ГВС 2 шт.</t>
  </si>
  <si>
    <t>243 п/з</t>
  </si>
  <si>
    <t>Замена эл.счетчика</t>
  </si>
  <si>
    <t>244 п/з</t>
  </si>
  <si>
    <t>Замена стояка отопления подключение радиатора отопления на кухне</t>
  </si>
  <si>
    <t>249 п/з</t>
  </si>
  <si>
    <t>Замена вводного крана ХВС</t>
  </si>
  <si>
    <t>251п/з</t>
  </si>
  <si>
    <t>Перекрытие стояка (п/сушителя)</t>
  </si>
  <si>
    <t>253 п/з</t>
  </si>
  <si>
    <t xml:space="preserve">Переподключение радиатора отопления </t>
  </si>
  <si>
    <t>Демонтаж замка на понижающем трансформаторе, включение автомата, установка замка</t>
  </si>
  <si>
    <t>Комогорцева Р.Ф.</t>
  </si>
  <si>
    <t>Рытова</t>
  </si>
  <si>
    <t>Произведен осмотр радиаторов отопления в кв.№63( радиатор греют не вполном объеме), работы перенесены на 15.11.2018 г.</t>
  </si>
  <si>
    <t>Лышин А.А.</t>
  </si>
  <si>
    <t>Устранение засора канализации</t>
  </si>
  <si>
    <t>Установка плафона в подъезде№1</t>
  </si>
  <si>
    <t>Затяжка нулевого провода</t>
  </si>
  <si>
    <t>Яценко М.В.</t>
  </si>
  <si>
    <t>Установка кранов спускных на стояках 2 шт.</t>
  </si>
  <si>
    <t>Замена участка канализации стояка в кв.№9</t>
  </si>
  <si>
    <t>Замена лампочек 1 шт.</t>
  </si>
  <si>
    <t>Миняйлова</t>
  </si>
  <si>
    <t>Каретников С.В.</t>
  </si>
  <si>
    <t>Замена эл.лампы 2 шт.,Произведен осмотр эл.оборудования,дефектов и повреждений не обнаружено.</t>
  </si>
  <si>
    <t>Шомунева Н.В,</t>
  </si>
  <si>
    <t>При обходе подвального помещения,было установлено что горячая вода течет с трассы.</t>
  </si>
  <si>
    <t>Пастухов М.А.</t>
  </si>
  <si>
    <t>Замена эл.лампы 10 шт. этаж-1,3,5.</t>
  </si>
  <si>
    <t>Николаева</t>
  </si>
  <si>
    <t>Ремонт эл.проводки, замена эл.лампы 8 шт.</t>
  </si>
  <si>
    <t>Судакова В.В.</t>
  </si>
  <si>
    <t>Замена участка дефектн.канализации с чугуна на пластик</t>
  </si>
  <si>
    <t>Рытов О.Л.</t>
  </si>
  <si>
    <t>Плановый обход подвала ( неисправности не выявленно)</t>
  </si>
  <si>
    <t>Лерман Л.В.</t>
  </si>
  <si>
    <t>Замена лампочки в подъезде</t>
  </si>
  <si>
    <t xml:space="preserve">Оськина </t>
  </si>
  <si>
    <t>Плохой напор горячей воды (рекамендована вызвать гор.газ (колонка))</t>
  </si>
  <si>
    <t>Ремонт входной двери ,замена доводчика</t>
  </si>
  <si>
    <t>Осмотр канализационных стояков</t>
  </si>
  <si>
    <t>13.17.2018</t>
  </si>
  <si>
    <t>Замена эл.лампы 4 шт.</t>
  </si>
  <si>
    <t>Гогина</t>
  </si>
  <si>
    <t>Киренская Е.Д.</t>
  </si>
  <si>
    <t>Обнаружена течь на полотенцесушителе (перекрыт стояк, до устранения утечки/ замена п/сушителя)</t>
  </si>
  <si>
    <t>Карнеева В,В,</t>
  </si>
  <si>
    <t>Акт осмотра №15-18/54</t>
  </si>
  <si>
    <t>Внеплановый осмотр инженерных сетей в кв.№36</t>
  </si>
  <si>
    <t>Акт осмотра №14-18/54</t>
  </si>
  <si>
    <t>Внеплановый осмотр инженерных сетей в кв.№40</t>
  </si>
  <si>
    <t>Акт контрольного снятия показания приборов ( ИПУ) СХВ 15 №22993363 показ.- 00171, в результате проверки и осмотра приборов учета выявлено: счетчик установлен в сан.узле и опломбирован.</t>
  </si>
  <si>
    <t>Акт контрольного снятия показаний риборов учета электроэнергии. На момент проверки прибора учета имеют следующие показания, I ME371. №50616290 02.11.2018 показания 17482</t>
  </si>
  <si>
    <t>Акт контрольного снятия показаний риборов учета электроэнергии. На момент проверки прибора учета имеют следующие показания, I ME371. №50616310 02.11.2018 показания 9245</t>
  </si>
  <si>
    <t>Акт контрольного снятия показаний риборов учета электроэнергии. На момент проверки прибора учета имеют следующие показания, I ME371. №50616313 02.11.2018 показания 18712</t>
  </si>
  <si>
    <t>Акт контрольного снятия показаний риборов учета электроэнергии. На момент проверки прибора учета имеют следующие показания, I ME371. №50616299 02.11.2018 показания 8948</t>
  </si>
  <si>
    <t>Акт осмотра №11-18/54</t>
  </si>
  <si>
    <t>Обращение жителей кв.28 и кв.32 об осмотре инженерно-сантехнического оборудования.</t>
  </si>
  <si>
    <t>Осмотр подвального помещения, все инженерные трубопр. находятся в удовл.состоянии, засора канализ.,прорывов трубопр.не установлено.</t>
  </si>
  <si>
    <t>Остроухов С.А.</t>
  </si>
  <si>
    <t>Обход подвала( неисправности не выявленно)</t>
  </si>
  <si>
    <t>Яковлева Е.Ю.</t>
  </si>
  <si>
    <t>Прочистка ливневой канализации</t>
  </si>
  <si>
    <t>Произведен осмотр эл.оборудование дефектов не обнаружено</t>
  </si>
  <si>
    <t>Установка поручня на 1 этаже.</t>
  </si>
  <si>
    <t>Замена уч-ка канализац. в подвале</t>
  </si>
  <si>
    <t>Белов А.В.</t>
  </si>
  <si>
    <t>Обслуживание ВРУ, закрытие щитовых, замена лампчек 1 шт.</t>
  </si>
  <si>
    <t>Полкова И.И.</t>
  </si>
  <si>
    <t>Ремон светильников 3 шт, замена эл.лампы 7 шт.</t>
  </si>
  <si>
    <t>Замена эл.лампы 3 шт., замена патрона 1 шт.</t>
  </si>
  <si>
    <t xml:space="preserve">Замена канализац.стояка </t>
  </si>
  <si>
    <t>Установка кровельного элемента оцинкованного листа на парапете.</t>
  </si>
  <si>
    <t>Герметизация шва балкона к дому</t>
  </si>
  <si>
    <t>295п/з</t>
  </si>
  <si>
    <t>293п/з</t>
  </si>
  <si>
    <t>292п/з</t>
  </si>
  <si>
    <t>Перепайка крана на радиаторе</t>
  </si>
  <si>
    <t>265п/з</t>
  </si>
  <si>
    <t>269п/з</t>
  </si>
  <si>
    <t>Установка кранов на радиаторе отопления</t>
  </si>
  <si>
    <t>270п/з</t>
  </si>
  <si>
    <t>Перепайка муфты на стояке отопления</t>
  </si>
  <si>
    <t>273п/з</t>
  </si>
  <si>
    <t>Установка счетчиков ГВС и ХВС</t>
  </si>
  <si>
    <t>274 п/з</t>
  </si>
  <si>
    <t xml:space="preserve">Замена крана на полотенцесушителе </t>
  </si>
  <si>
    <t>276п/з</t>
  </si>
  <si>
    <t>Установка крана на радиаторе отопления</t>
  </si>
  <si>
    <t>281п/з</t>
  </si>
  <si>
    <t>Устранение засора</t>
  </si>
  <si>
    <t>282п/з</t>
  </si>
  <si>
    <t>август-октябрь 2018</t>
  </si>
  <si>
    <t>Проверка герметичности внутреннего газопровода и газового оборудования при количестве приборов на одном стояке. Договор № ЮФ-ВДГО-72/18 от 28.12.2017 г.Ведомость тех.обс.к Акту от 03.09.2018г.</t>
  </si>
  <si>
    <t>Проверка герметичности внутреннего газопровода и газового оборудования при количестве приборов на одном стояке. Договор № ЮФ-ВДГО-72/18 от 28.12.2017 г.Ведомость тех.обс.к Акту №36 от 01.10.2018г</t>
  </si>
  <si>
    <t>Проверка герметичности внутреннего газопровода и газового оборудования при количестве приборов на одном стояке. Договор № ЮФ-ВДГО-72/18 от 28.12.2017 г.Ведомость тех.обс.к Акту №39 от 01.11.2018 г.</t>
  </si>
  <si>
    <t>Проверка герметичности внутреннего газопровода и газового оборудования при количестве приборов на одном стояке. Договор № ЮФ-ВДГО-72/18 от 28.12.2017 г.Ведомость тех.обс.к Акту №32 от 03.09.2018г.</t>
  </si>
  <si>
    <t>Проверка герметичности внутреннего газопровода и газового оборудования при количестве приборов на одном стояке. Договор № ЮФ-ВДГО-72/18 от 28.12.2017 г.Ведомость тех.обс.к Акту №39 от 01.11.2018г.</t>
  </si>
  <si>
    <t>300п/з</t>
  </si>
  <si>
    <t>Замена крана в квартире</t>
  </si>
  <si>
    <t>Пусконаладочные работы</t>
  </si>
  <si>
    <t>Замена лампочки в 4 подьезде</t>
  </si>
  <si>
    <t xml:space="preserve">Ремонт бойлера </t>
  </si>
  <si>
    <t>Очистка кровли от снега у ливневки</t>
  </si>
  <si>
    <t>Установка хомута на радиаторе отопления в 6 подъезде</t>
  </si>
  <si>
    <t xml:space="preserve">Замена крана </t>
  </si>
  <si>
    <t>Прочистка стояка канализации</t>
  </si>
  <si>
    <t>Курбакова</t>
  </si>
  <si>
    <t xml:space="preserve">Акт выполненых работ.Влажная уборка </t>
  </si>
  <si>
    <t xml:space="preserve">Симонова </t>
  </si>
  <si>
    <t>Претензий к температуре радиаторов отопления нет</t>
  </si>
  <si>
    <t>Осмотр сисемы ХВС и отопления</t>
  </si>
  <si>
    <t>Ремонт электр.проводки</t>
  </si>
  <si>
    <t>Замена эл.лампы</t>
  </si>
  <si>
    <t>Акт выполненных работ.Влажная уборка ноябрь.</t>
  </si>
  <si>
    <t>Очистка кровли от снега</t>
  </si>
  <si>
    <t>Ремонт подъездного освещения</t>
  </si>
  <si>
    <t>АКТ контрольного снятия показаний приборов ИПУ</t>
  </si>
  <si>
    <t>18.12.218</t>
  </si>
  <si>
    <t>Ремонт отопительной системы</t>
  </si>
  <si>
    <t xml:space="preserve">Ремонт отопительной системы </t>
  </si>
  <si>
    <t>Акт выполненных работ.Влажная уборка за октябрь.</t>
  </si>
  <si>
    <t>Акт выполненных работ.Влажная уборка за ноябрь.</t>
  </si>
  <si>
    <t>Очистка кровли от снега и наледи</t>
  </si>
  <si>
    <t>Запуск системы отопления</t>
  </si>
  <si>
    <t>Установка насоса в подвале</t>
  </si>
  <si>
    <t>Перекрытие радиатора отопления</t>
  </si>
  <si>
    <t>Замена эл.лампочек 6 шт.</t>
  </si>
  <si>
    <t>Осмотр батарей отопления</t>
  </si>
  <si>
    <t>АКТ о последствиях залива квартиры</t>
  </si>
  <si>
    <t>Включение автомата в квартире</t>
  </si>
  <si>
    <t>Осмотр отопительной системы</t>
  </si>
  <si>
    <t>Гришин</t>
  </si>
  <si>
    <t>Прогонка стояков отопления</t>
  </si>
  <si>
    <t>Акт очистки придомовой територии от снега. Работы произведены в г.Ростов МТЗ 320.4-№76ХТ5658</t>
  </si>
  <si>
    <t>10-11.12.2018</t>
  </si>
  <si>
    <t>Акт очистки придомовой територии от снега. Работы произведены в г.Ростов, Трактором МТЗ 320.4-№76ХТ5658</t>
  </si>
  <si>
    <t>Акт очистки придомовой територии от снега. Работы произведены в г.Ростов Трактором МТЗ 320.4-№76ХТ5658</t>
  </si>
  <si>
    <t>Попов</t>
  </si>
  <si>
    <t>Акт выполненных работ. Уборка подъездов за декабрь.</t>
  </si>
  <si>
    <t>Акт выполненых работ. Уборка подъездов за ноябрь.</t>
  </si>
  <si>
    <t>Акт выполненных работ. Уборка подъездов за ноябрь.</t>
  </si>
  <si>
    <t xml:space="preserve">Сафонова </t>
  </si>
  <si>
    <t>Хохолькова</t>
  </si>
  <si>
    <t xml:space="preserve">  </t>
  </si>
  <si>
    <t>151 п/з</t>
  </si>
  <si>
    <t>Отключение и включение стояка отопления</t>
  </si>
  <si>
    <t>Лифт</t>
  </si>
  <si>
    <r>
      <rPr>
        <b/>
        <sz val="11"/>
        <color theme="1"/>
        <rFont val="Calibri"/>
        <family val="2"/>
        <charset val="204"/>
        <scheme val="minor"/>
      </rPr>
      <t>исключена</t>
    </r>
    <r>
      <rPr>
        <sz val="9"/>
        <color theme="1"/>
        <rFont val="Calibri"/>
        <family val="2"/>
        <charset val="204"/>
        <scheme val="minor"/>
      </rPr>
      <t xml:space="preserve"> на основании Соглашения №7 об организации деятельности по обращению с твердыми коммунальными  отходами от 23 мая 2018года, заключенными между ООО "Хартия" и Департаментом охраны окружающей среды и природопользования Ярославской области</t>
    </r>
  </si>
  <si>
    <t>Отчёт о проделанной работе за 2018 год</t>
  </si>
  <si>
    <t>г.Ростов, ул. Революции, дом 13</t>
  </si>
  <si>
    <t>Тариф за СО ЖФ без ТБО</t>
  </si>
  <si>
    <t>январь- декабрь 2018 г., руб.</t>
  </si>
  <si>
    <t>АКТ очистка придомовой территории от снега. Работы произведены г. Ростов, Трактор МТЗ 320.4, водитель Резванов А.Л.</t>
  </si>
  <si>
    <t xml:space="preserve">АКТ очистки придомовой территории от снега ( вдоль дома перед подъездом) механизированным путем, Трактор МТЗ 320.4, водитель Резванов А.Л. </t>
  </si>
  <si>
    <t>осмотр подавала, обследование колодцев                                                      -ревизия запорной арматуры трубопровода ХВС;         опломбировка счетчиков ХВС</t>
  </si>
  <si>
    <t>Очистка кровли от снежного покрова и наледи.</t>
  </si>
  <si>
    <t>Очистка кровли от снежного покрова и наледи. ( работа вышки )</t>
  </si>
  <si>
    <t xml:space="preserve">дератизация и дезинсекция, очистка вентканалов и дымоходов, уборка территории, услуги уборщицы, дворника, покос газонов, чистка снега механизированным путём, санитарная обрезка деревьев (опил сухостоя, корчевание)                                                                  </t>
  </si>
  <si>
    <t>Обкос травы вокруг дома,требуется замена шифера на козырке под подъездом, откачка воды с подвала.</t>
  </si>
  <si>
    <t>Курилов Н.М.</t>
  </si>
  <si>
    <t>Установка лавочек на детской площадке</t>
  </si>
  <si>
    <t>Просроченная задолженность населения за 3 месяца и более: квартиры №</t>
  </si>
  <si>
    <t>Уборка территории - дворник</t>
  </si>
  <si>
    <t>ежедневно</t>
  </si>
  <si>
    <t>Уборка подъездов - уборщица</t>
  </si>
  <si>
    <t>еженедельно</t>
  </si>
  <si>
    <t>Чистка снега механическим спосбом</t>
  </si>
  <si>
    <t xml:space="preserve">Утверждено </t>
  </si>
  <si>
    <t>Генеральный директор</t>
  </si>
  <si>
    <t>___________ ООО УК «ТЕСТ-А»</t>
  </si>
  <si>
    <t>Плановая стоимость содержания и ремонта жилого фонда для населения, проживающего в многоквартирном жилом доме по адресу:</t>
  </si>
  <si>
    <t>г. Ростов, ул. Революции д.13</t>
  </si>
  <si>
    <r>
      <t xml:space="preserve">со всеми видами благоустройства, </t>
    </r>
    <r>
      <rPr>
        <b/>
        <u/>
        <sz val="14"/>
        <color indexed="8"/>
        <rFont val="Times New Roman"/>
        <family val="1"/>
        <charset val="204"/>
      </rPr>
      <t>без ОДПУ</t>
    </r>
  </si>
  <si>
    <t>Благоустроенный жилищный фонд в управлении. Виды услуг и расходов</t>
  </si>
  <si>
    <t>Экономически обоснованные затраты по содержанию и ремонту на 1 кв.м, общей площади жилых и нежилых помещений в месяц.</t>
  </si>
  <si>
    <t>К. 1,0</t>
  </si>
  <si>
    <t>Техническое обслуживание и непредвиденный ремонт внутридомовых сетей и инженерного оборудования, всего:</t>
  </si>
  <si>
    <t>В том числе: - водопровода и канализации</t>
  </si>
  <si>
    <t>В том числе: дератизация и дезинсекция, очистка вентканалов и дымоходов, уборка территории, окос травы, благоустройство и т.п.</t>
  </si>
  <si>
    <t>ВСЕГО ТАРИФ С 1кв.М.</t>
  </si>
  <si>
    <t>Кроме того: Ремонт и обслуживание, поверка общедомовых приборов учета и регулирования (т/счетчики) в месяц</t>
  </si>
  <si>
    <t>По смете</t>
  </si>
  <si>
    <t>июль-декабрь 2018г.</t>
  </si>
  <si>
    <t>ежемес. Начисление без ТБО</t>
  </si>
  <si>
    <t>13,25,45,53,72</t>
  </si>
  <si>
    <t>июль - декабрь 2018г., руб.</t>
  </si>
  <si>
    <t>2,4,11,34,40,42,46</t>
  </si>
  <si>
    <t>Ремонт входной двери ( сварка)</t>
  </si>
  <si>
    <t xml:space="preserve">июль - декабрь 2018г., руб. </t>
  </si>
  <si>
    <t>3,5,6</t>
  </si>
  <si>
    <t>август - декабрь 2018г., руб</t>
  </si>
  <si>
    <t xml:space="preserve">2,3,4,5 </t>
  </si>
  <si>
    <t>июль - декабрь 2018г</t>
  </si>
  <si>
    <t>Тариф за СО ЖФ без ТБО и лифта</t>
  </si>
  <si>
    <t>Проверка герметичности внутреннего газопровода и газового оборудования при количестве приборов на одном стояке от 6-10. Договор № ЮФ-ВДГО-72/18 от 28.12.2017г г.</t>
  </si>
  <si>
    <t>Изоляция отопительной системы в подвальном помещении</t>
  </si>
  <si>
    <t>август - декабрь 2018г.,руб</t>
  </si>
  <si>
    <t>июль-декабрь 2018г., руб</t>
  </si>
  <si>
    <t>13,17,21,69,85,88</t>
  </si>
  <si>
    <t>Июль - декабрь 2018г., руб</t>
  </si>
  <si>
    <r>
      <t xml:space="preserve">в социальном найме                                                                        </t>
    </r>
    <r>
      <rPr>
        <sz val="12"/>
        <color theme="1"/>
        <rFont val="Calibri"/>
        <family val="2"/>
        <charset val="204"/>
        <scheme val="minor"/>
      </rPr>
      <t xml:space="preserve"> кв.м.</t>
    </r>
  </si>
  <si>
    <t xml:space="preserve">Тариф за СО ЖФ </t>
  </si>
  <si>
    <r>
      <rPr>
        <sz val="10"/>
        <color theme="1"/>
        <rFont val="Calibri"/>
        <family val="2"/>
        <charset val="204"/>
        <scheme val="minor"/>
      </rPr>
      <t>муниципальный тариф</t>
    </r>
    <r>
      <rPr>
        <sz val="12"/>
        <color theme="1"/>
        <rFont val="Calibri"/>
        <family val="2"/>
        <charset val="204"/>
        <scheme val="minor"/>
      </rPr>
      <t xml:space="preserve">                                                    руб.</t>
    </r>
  </si>
  <si>
    <t>1,2,3,4,15,17,24,31,41,42,43,44,46</t>
  </si>
  <si>
    <t>г. Ростов, ул. 2МКР д.54</t>
  </si>
  <si>
    <t>г. Ростов, ул. Московская, д.34</t>
  </si>
  <si>
    <t>приказом №__ от «__»_________2018 г.</t>
  </si>
  <si>
    <t xml:space="preserve">г. Ростов, ул. Декабристов, д.75 </t>
  </si>
  <si>
    <t>г. Ростов, ул. Ленинская д.53</t>
  </si>
  <si>
    <t xml:space="preserve">   лифт</t>
  </si>
  <si>
    <t>г. Ростов, ул. 1 мкр д.6</t>
  </si>
  <si>
    <t>г. Ростов, ул. 1 мкр д.22</t>
  </si>
  <si>
    <t>г. Ростов, ул. Ленинская, д.51</t>
  </si>
  <si>
    <t>г. Ростов, ул. Радищева д.55</t>
  </si>
  <si>
    <t>приказом № ___ от «___»_______ 2018 г.</t>
  </si>
  <si>
    <t>г. Ростов, ул. Ленинская д.64 А</t>
  </si>
  <si>
    <t xml:space="preserve"> </t>
  </si>
  <si>
    <t>г. Ростов, ул. Загородная, 7</t>
  </si>
  <si>
    <t>г. Ростов, ул. Загородная, 26</t>
  </si>
  <si>
    <t>г. Ростов, ул. Загородная, 28</t>
  </si>
  <si>
    <t>г. Ростов, ул. Загородная, 30</t>
  </si>
  <si>
    <t>3,8,9</t>
  </si>
  <si>
    <t>июль - декабрь 2018 г., руб.</t>
  </si>
  <si>
    <t>июль - декабрь 2018г., руб</t>
  </si>
  <si>
    <t>1,13,15,22</t>
  </si>
  <si>
    <t>г. Ростов, ул. Рольма, 3</t>
  </si>
  <si>
    <t>9,13,20,23</t>
  </si>
  <si>
    <t>г. Ростов, ул. Первомайская, д. 50</t>
  </si>
  <si>
    <t>г. Ростов, ул. Первомайская, д.48</t>
  </si>
  <si>
    <t>сентябрь - декабрь 2018 г., руб.</t>
  </si>
  <si>
    <t>2,10,11,14,19,21,23</t>
  </si>
  <si>
    <t>акт №596</t>
  </si>
  <si>
    <t>Акт №69</t>
  </si>
  <si>
    <t>Обустройство твердого покрытия контейнерных площадок</t>
  </si>
  <si>
    <t>Канализационные колодцы у дома полные, засор дворовой канализации ( сообщено ГП ЯО "Южный Водаканал") диспетчеру</t>
  </si>
  <si>
    <t>Ревизия арматуры смывного бочка</t>
  </si>
  <si>
    <t>Утепление лежаков, стояков отопления в подвальном помещении, откачка грун.воды с подвала.</t>
  </si>
  <si>
    <r>
      <rPr>
        <b/>
        <sz val="11"/>
        <color theme="1"/>
        <rFont val="Times New Roman"/>
        <family val="1"/>
        <charset val="204"/>
      </rPr>
      <t>2018г:</t>
    </r>
    <r>
      <rPr>
        <sz val="11"/>
        <color theme="1"/>
        <rFont val="Times New Roman"/>
        <family val="1"/>
        <charset val="204"/>
      </rPr>
      <t xml:space="preserve"> Ремонт межпанельных швов </t>
    </r>
  </si>
  <si>
    <r>
      <rPr>
        <b/>
        <sz val="11"/>
        <color theme="1"/>
        <rFont val="Times New Roman"/>
        <family val="1"/>
        <charset val="204"/>
      </rPr>
      <t>2018г</t>
    </r>
    <r>
      <rPr>
        <sz val="11"/>
        <color theme="1"/>
        <rFont val="Times New Roman"/>
        <family val="1"/>
        <charset val="204"/>
      </rPr>
      <t>: Замена шиферного полотна с боку ветрового окна и герметизация швов с двух сторон.</t>
    </r>
  </si>
  <si>
    <t>Услуги АО ЯрОбл ЕИРЦ</t>
  </si>
  <si>
    <t>Организация эксплуатации жилого фонда (МКД)</t>
  </si>
  <si>
    <t>- лифт</t>
  </si>
  <si>
    <t>план</t>
  </si>
  <si>
    <t>август</t>
  </si>
  <si>
    <r>
      <t>- организация системы  диспетчерской связи с кабиной лифта;
-  обеспечение проведения осмотров, технического обслуживания и ремонт лифтов</t>
    </r>
    <r>
      <rPr>
        <sz val="11"/>
        <color theme="1"/>
        <rFont val="Calibri"/>
        <family val="2"/>
        <scheme val="minor"/>
      </rPr>
      <t>;
- обеспечение проведения аварийного обслуживания лифт</t>
    </r>
    <r>
      <rPr>
        <sz val="11"/>
        <color theme="1"/>
        <rFont val="Calibri"/>
        <family val="2"/>
        <scheme val="minor"/>
      </rPr>
      <t>ов</t>
    </r>
    <r>
      <rPr>
        <sz val="11"/>
        <color theme="1"/>
        <rFont val="Calibri"/>
        <family val="2"/>
        <scheme val="minor"/>
      </rPr>
      <t xml:space="preserve">; 
</t>
    </r>
  </si>
  <si>
    <t>ежеднев.</t>
  </si>
  <si>
    <t>ООО "Лифтремонт"</t>
  </si>
  <si>
    <t xml:space="preserve">осмотр подавала, обследование колодцев                                                      -ревизия запорной арматуры трубопровода ГВС; </t>
  </si>
  <si>
    <t>1,70 за кв.м. с площади</t>
  </si>
  <si>
    <t>Замена стояка канализации  в кв.52</t>
  </si>
  <si>
    <t>Стоит дворовая канализация (колодцы) сообщено ГП ЯО "Южный Водаканал"</t>
  </si>
  <si>
    <t>Услуги по поверке датчика давления, расходомера ОДПУ на ХВС</t>
  </si>
  <si>
    <t>Пусконаладочные работы, после аварийного отключения котельной</t>
  </si>
  <si>
    <t>Откачка воды с подвального помещения, замена шифера на козырьке под.№1 в кол-е 1 шт.</t>
  </si>
  <si>
    <r>
      <rPr>
        <b/>
        <sz val="13"/>
        <color theme="1"/>
        <rFont val="Times New Roman"/>
        <family val="1"/>
        <charset val="204"/>
      </rPr>
      <t xml:space="preserve">2018г: </t>
    </r>
    <r>
      <rPr>
        <sz val="13"/>
        <color theme="1"/>
        <rFont val="Times New Roman"/>
        <family val="1"/>
        <charset val="204"/>
      </rPr>
      <t>Установка лавочек на детской площадке.Установка урн, замена шифера на козырьке под.№1</t>
    </r>
  </si>
  <si>
    <t>Установка урн, откачка воды с подвального помещения</t>
  </si>
  <si>
    <t xml:space="preserve">Температурный режим соответствует  нормативу </t>
  </si>
  <si>
    <t>При осмотре подъезда была разведена ливнев.труба. Залит подъезд с 5-1 этаж. В кв.44-42 просочилась вода. Произведен ремонт ливневой трубы.</t>
  </si>
  <si>
    <t>Окашивание придомовой территории</t>
  </si>
  <si>
    <t>Протекание канализационного лежака по стыкам в ванной комнате и на кухне.Прокладка на смесители в ванной разрушена-идет протечка по корпусу ванной и на нижний этаж кв 31. Устранение протечки канализационного лежака. Замена прокладки на смесителе.</t>
  </si>
  <si>
    <t>Протекание кровли в районе ливне.стока, затекание воды в кв.№27 со стороны подъезда №2. Затекание в прихожую по потолку в районе осветительных приборов, по стенам в объеме 2 м2. Устранение протечки кровли.</t>
  </si>
  <si>
    <t>Произведен осмотр эл.оборудование исправен,капает вода в коридоре с подвесного потолка. Устранение протечки кровли.</t>
  </si>
  <si>
    <t xml:space="preserve">Нарушение температурного режима, произведены замеры температуры радиаторов и стояков. Температурный режим соответствует норме.  </t>
  </si>
  <si>
    <t>Пусконаладочные работы.</t>
  </si>
  <si>
    <t>При осмотре кв.43 на перемычке отопления обнаружен свищь. Устранение свища на перемычке.</t>
  </si>
  <si>
    <t>Замена автомата в электрическом щите</t>
  </si>
  <si>
    <t>Обнаружена трещина на стояке канализации (ревизия). Ремонт стояка канализации.</t>
  </si>
  <si>
    <t>Ревизия внутриквартирной системы холодного водоснабжения.</t>
  </si>
  <si>
    <t>Замена трубопровода водоотведения в подвальном помещении 1-2 подъезд, 17,5п.м.</t>
  </si>
  <si>
    <t>Замена замка в электрощитовой</t>
  </si>
  <si>
    <t>Демонтаж оконной рамы в подъезде, замена стекла</t>
  </si>
  <si>
    <t>Ремонт электропровода в распределительном щите</t>
  </si>
  <si>
    <t>Разрыв кабеля на ввод в ВРУ (Вызов аварийной бригады РЭС)</t>
  </si>
  <si>
    <r>
      <t xml:space="preserve">                                                                  </t>
    </r>
    <r>
      <rPr>
        <sz val="12"/>
        <color theme="1"/>
        <rFont val="Calibri"/>
        <family val="2"/>
        <charset val="204"/>
        <scheme val="minor"/>
      </rPr>
      <t xml:space="preserve"> кв.м.</t>
    </r>
  </si>
  <si>
    <t>Тариф за СО ЖФ без ТБО не жилые пом.                                                                                                руб.</t>
  </si>
  <si>
    <t>Обсл. Площадь не жилого помещения</t>
  </si>
  <si>
    <t>Герметизация мест протечки кровли.</t>
  </si>
  <si>
    <t>Окашивание дворовой территории, вокруг дома</t>
  </si>
  <si>
    <t>Претензий по нагреву п/сушителей нет</t>
  </si>
  <si>
    <t>Ревизия системы ГВС</t>
  </si>
  <si>
    <t>Ремонт канализационного.стояка под.№3</t>
  </si>
  <si>
    <t>Прочистка квартирной разводки канализации</t>
  </si>
  <si>
    <t>Ревизия смесителя</t>
  </si>
  <si>
    <t>Устранение течи на канализац.стояке</t>
  </si>
  <si>
    <t>Осмотр канализации в жилом помещении</t>
  </si>
  <si>
    <t>Ревизия внутриквартирной системы ХВС</t>
  </si>
  <si>
    <t>Ремонт света в подъезде</t>
  </si>
  <si>
    <t>Замена вводного крана на ГВС</t>
  </si>
  <si>
    <t>Замена эл.лампы в подъезде 2 шт.</t>
  </si>
  <si>
    <t xml:space="preserve">Произведены замеры температуры радиаторов в квартире. Температурный режим в норме </t>
  </si>
  <si>
    <t>Засор канализации (Вызов бригады МУП "Южный водоканал")</t>
  </si>
  <si>
    <t>Ремонт межпанельных швов по заявлению</t>
  </si>
  <si>
    <t>сентябрь - декабрь 2018 г., руб</t>
  </si>
  <si>
    <t>1,73 за кв.м. с площади</t>
  </si>
  <si>
    <t>Г.д ООО "Профессиональный кровельщьк" Костливцев Д.А. По заявлению ООО "УК ТЕСТ-А" комиссия в составе: предстовитель компании "ПК" Червяков Р. Э., представитель ООО " УК ТЕСТ-А" главный инженер Соколова Е.А.,уполномоченный от собственников Медведев П.В. Произведено обследование кровли, на предмет капитального ремонта в результате установленно: Отслоение примыканий по периметру вент канала,парапеты, частичн.разр.парапет.крыш и отсутсв. защиты гидроиз.на вентканалах. Наличие пузырей и застоя воды (отсутв.уклонов в вод). Вывод комиссии: требуется комплексный капитальный ремонт кровли.</t>
  </si>
  <si>
    <t>2018г.: частичный ремонт кровли 210 кв.м.; ремонт ливневой канализации; теплоизоляция системы отопления в подвале; Установка поручня на 1 этаже подъезд№   ;</t>
  </si>
  <si>
    <t>Нет отопления- аварийное отключение котельной. Пусконаладочные работы.</t>
  </si>
  <si>
    <t>Долг СодРемЖИ неж.п.</t>
  </si>
  <si>
    <t>Почта России</t>
  </si>
  <si>
    <t>Обслуживаемая площадь жилые пом.:</t>
  </si>
  <si>
    <t>Обслуживаемая площадь нежилые пом.:</t>
  </si>
  <si>
    <t>в т.ч. начислено на сод. и рем. Нежил. пом за</t>
  </si>
  <si>
    <t xml:space="preserve">Оплачено  за </t>
  </si>
  <si>
    <t xml:space="preserve">Оплачено за </t>
  </si>
  <si>
    <t>Протекание кровли в районе примыкания (кухня кв.49),площадь протекания - 4 м2</t>
  </si>
  <si>
    <t>Ремонт элек.розетки</t>
  </si>
  <si>
    <t>Пусконаладочные работы после аварийного отключения котельной</t>
  </si>
  <si>
    <t>в т.ч. оплачено за нежилые помещения</t>
  </si>
  <si>
    <t>ежем. Начисление неж.п.</t>
  </si>
  <si>
    <t>ежемес. Нач. неж.п.</t>
  </si>
  <si>
    <t>ежемес. Нач. жил.п.</t>
  </si>
  <si>
    <t>Обслуживаемая площадь всего:</t>
  </si>
  <si>
    <t>в т.ч. площадь жилых помещений:</t>
  </si>
  <si>
    <t>в т.ч. площадь помещений в соц.найме:</t>
  </si>
  <si>
    <t>в т.ч. площадь нежилых помещений:</t>
  </si>
  <si>
    <t>Долг СодРемЖИ  неж.п.</t>
  </si>
  <si>
    <t>Пастухов</t>
  </si>
  <si>
    <t>2018г.: замена светильника в подъезде;</t>
  </si>
  <si>
    <t>ООО "Ростовсервис"</t>
  </si>
  <si>
    <t>Ремонтные работы на стояке отопления</t>
  </si>
  <si>
    <t>ежем. Начисл. Без ТБО</t>
  </si>
  <si>
    <t>ежем. Начисл. Без ТБО,лифт</t>
  </si>
  <si>
    <t>ООО "ИТ-Энергоприбор"</t>
  </si>
  <si>
    <t>2018г: Частичные ремонты кровли (герметизация швов); Ремонт крыльца под.№2, Ремонт входной двери, замена доводчика; Изоляция отопительной системы в подвальном помещении; Демонтаж оконной рамы в подъезде, замена стекла; Услуги по поверке датчика давления, расходомера ОДПУ на ХВС;</t>
  </si>
  <si>
    <t>Замена канализ.лежака от ванной комнаты в туалет, замена подводки к мойке</t>
  </si>
  <si>
    <t>2018г: Частичные ремонты кровли наплавляемыми материалами; Ремонт козырьков вентканалов; Монтаж электрощитового ящика в подъезде, под.№2, 2-этаж.; Установка кровельного элемента оцинкованного листа на парапете; Герметизация шва балкона к дому;</t>
  </si>
  <si>
    <t>АО яроблгаз</t>
  </si>
  <si>
    <t>Стоит дворовая канализация (аварийная заявка передано ГП ЯО Южный Водоканал)</t>
  </si>
  <si>
    <t>Частичный ремонт кровли наплавляемыми материалами</t>
  </si>
  <si>
    <t>Пуско-наладочные работы, после аварийного отключения котельной</t>
  </si>
  <si>
    <t>Комиссия в составе: Гл.инженера ООО "УК ТЕСТ-А" Соколова Е.А., председатель совета МКД Конькова Л.Б., собственник кв.№53 Груздева Т.В., собственник кв.№1 Беседин С.А., произвела обследование квартиры №33. В результате обследования установлено: 1) кв.№33 состоит из трех комнат. 2) Количество проживающих в кв.№33 на момент обследования два человека. 3) Наличие индивидуальных (внутриквартирных) приборов учета: а) холодное водоснабжение - отсутствует. б) горячего водоснабжения - отсутствует.</t>
  </si>
  <si>
    <r>
      <rPr>
        <b/>
        <sz val="11"/>
        <color theme="1"/>
        <rFont val="Times New Roman"/>
        <family val="1"/>
        <charset val="204"/>
      </rPr>
      <t>2018г:</t>
    </r>
    <r>
      <rPr>
        <sz val="11"/>
        <color theme="1"/>
        <rFont val="Times New Roman"/>
        <family val="1"/>
        <charset val="204"/>
      </rPr>
      <t xml:space="preserve"> Частичные ремонты кровли наплавляемыми материалами; Ремонт межпанельных швов по заявлению кв.№59; Частичный ремонт кровли наплавляемыми материалами;</t>
    </r>
  </si>
  <si>
    <t>Перекрытие кранов на радиаторе, течь устраненена.</t>
  </si>
  <si>
    <r>
      <rPr>
        <b/>
        <sz val="11"/>
        <color theme="1"/>
        <rFont val="Times New Roman"/>
        <family val="1"/>
        <charset val="204"/>
      </rPr>
      <t>2018г:</t>
    </r>
    <r>
      <rPr>
        <sz val="11"/>
        <color theme="1"/>
        <rFont val="Times New Roman"/>
        <family val="1"/>
        <charset val="204"/>
      </rPr>
      <t xml:space="preserve"> Ремонт крыльца ( стяжка с армированием 1 м2) под.№1; установка плафона;</t>
    </r>
  </si>
  <si>
    <t>2018г: Ремонт входной двери ( сварка); частичный ремонт кровли наплавляемыми материалами 190кв.м.;</t>
  </si>
  <si>
    <t>Произведены замеры температуры радиаторови стояков в квартире</t>
  </si>
  <si>
    <t>Стоят колодцы ( сообщено ГП ЯО " Южный Водоканал")</t>
  </si>
  <si>
    <t>Протекание кровли в районе слухового окна,примыканий к кровле по вентканалу. Требуется ремонт покрытия кровли в районе слухового окна(шифер). Произведен ремонт покрытия кровли в районе слухового окна.</t>
  </si>
  <si>
    <t>2018г.: ремонт окна в подъезде №2; замена оконных блоков на ПВХ 16 шт.; Обустройство твердого покрытия контейнерных площадок ТБО;</t>
  </si>
  <si>
    <t>Нет освещения. Замена вставки  в электощите.</t>
  </si>
  <si>
    <t>Закрытие электрощитовых (ограничение доступа в электрощитовые)</t>
  </si>
  <si>
    <t>Ремонт окна в подъезде №2 (замена стекол)</t>
  </si>
  <si>
    <t>Замена оконных рам в подъезде с деревянных на пластиковые 16 шт.</t>
  </si>
  <si>
    <r>
      <rPr>
        <b/>
        <sz val="12"/>
        <color theme="1"/>
        <rFont val="Times New Roman"/>
        <family val="1"/>
        <charset val="204"/>
      </rPr>
      <t>2018г:</t>
    </r>
    <r>
      <rPr>
        <sz val="12"/>
        <color theme="1"/>
        <rFont val="Times New Roman"/>
        <family val="1"/>
        <charset val="204"/>
      </rPr>
      <t xml:space="preserve"> Ремонт крыльца - вход в подъезд</t>
    </r>
  </si>
  <si>
    <r>
      <rPr>
        <b/>
        <sz val="12"/>
        <rFont val="Times New Roman"/>
        <family val="1"/>
        <charset val="204"/>
      </rPr>
      <t>Обслуживание газовых сетей</t>
    </r>
    <r>
      <rPr>
        <sz val="12"/>
        <rFont val="Times New Roman"/>
        <family val="1"/>
        <charset val="204"/>
      </rPr>
      <t xml:space="preserve">: осмотр и устранение неполадок </t>
    </r>
  </si>
  <si>
    <r>
      <rPr>
        <b/>
        <sz val="12"/>
        <color indexed="8"/>
        <rFont val="Times New Roman"/>
        <family val="1"/>
        <charset val="204"/>
      </rPr>
      <t xml:space="preserve">Обслуживание водопровода и канализации: </t>
    </r>
    <r>
      <rPr>
        <sz val="12"/>
        <color indexed="8"/>
        <rFont val="Times New Roman"/>
        <family val="1"/>
        <charset val="204"/>
      </rPr>
      <t>осмотр подавала; обследование колодцев; ревизия запорной арматуры трубопровода ХВС;  устранение незначительных неисправностей в системах водопровода и канализации</t>
    </r>
  </si>
  <si>
    <r>
      <rPr>
        <b/>
        <sz val="12"/>
        <rFont val="Times New Roman"/>
        <family val="1"/>
        <charset val="204"/>
      </rPr>
      <t>Обслуживание теплосетей:</t>
    </r>
    <r>
      <rPr>
        <sz val="12"/>
        <rFont val="Times New Roman"/>
        <family val="1"/>
        <charset val="204"/>
      </rPr>
      <t xml:space="preserve"> подготовка дома к сезонной эксплуатации:  консервация системы отопления, осмотры и устранение неполадок;  мерроприятия по подготовке к отопительному сезону;  устранение незначительных неисправностей в системе теплоснабжения</t>
    </r>
  </si>
  <si>
    <r>
      <rPr>
        <b/>
        <sz val="12"/>
        <rFont val="Times New Roman"/>
        <family val="1"/>
        <charset val="204"/>
      </rPr>
      <t>Обслуживание электросетей</t>
    </r>
    <r>
      <rPr>
        <sz val="12"/>
        <rFont val="Times New Roman"/>
        <family val="1"/>
        <charset val="204"/>
      </rPr>
      <t>: проведение  технических  осмотров и устранение незначительных  неисправностей электротехнических устройств; проверка заземления оболочки электрокабеля, замеры сопротивления изоляции проводов.</t>
    </r>
  </si>
  <si>
    <r>
      <rPr>
        <b/>
        <sz val="12"/>
        <color indexed="8"/>
        <rFont val="Times New Roman"/>
        <family val="1"/>
        <charset val="204"/>
      </rPr>
      <t>Аварийно-ремонтное обслуживание:</t>
    </r>
    <r>
      <rPr>
        <sz val="12"/>
        <color indexed="8"/>
        <rFont val="Times New Roman"/>
        <family val="1"/>
        <charset val="204"/>
      </rPr>
      <t xml:space="preserve"> регистрация и выполнение заявок собственников и пользователей жилых помещений в МКД об устранении неисправностей и повреждений внутридомовых инженерных систем</t>
    </r>
  </si>
  <si>
    <r>
      <rPr>
        <b/>
        <sz val="12"/>
        <color indexed="8"/>
        <rFont val="Times New Roman"/>
        <family val="1"/>
        <charset val="204"/>
      </rPr>
      <t>Управление МКД:</t>
    </r>
    <r>
      <rPr>
        <sz val="12"/>
        <color indexed="8"/>
        <rFont val="Times New Roman"/>
        <family val="1"/>
        <charset val="204"/>
      </rPr>
      <t xml:space="preserve">  Сбор и хранение информации о собственниках и нанимателях помещений, ведение претензионной работы, организация и осуществелние расчетов по содержанию и ремонту ОИ; Прием, хранение и передача технической документации на дом; разработка перечня услуг и работ по содержанию и ремонту общедомового имущества, документальное сопровождение </t>
    </r>
  </si>
  <si>
    <t xml:space="preserve">по необходимости </t>
  </si>
  <si>
    <t>Откачка воды с подвала (работа мотопомпой)</t>
  </si>
  <si>
    <t>Ремонт асфальтного покрытия во дворе, окраска малых форм.</t>
  </si>
</sst>
</file>

<file path=xl/styles.xml><?xml version="1.0" encoding="utf-8"?>
<styleSheet xmlns="http://schemas.openxmlformats.org/spreadsheetml/2006/main">
  <numFmts count="2">
    <numFmt numFmtId="164" formatCode="#,##0&quot;р.&quot;;[Red]\-#,##0&quot;р.&quot;"/>
    <numFmt numFmtId="165" formatCode="0.0"/>
  </numFmts>
  <fonts count="5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Arial Cyr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22"/>
      <color theme="1"/>
      <name val="Calibri"/>
      <family val="2"/>
      <charset val="204"/>
      <scheme val="minor"/>
    </font>
    <font>
      <b/>
      <sz val="14"/>
      <name val="Arial Cyr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name val="Arial Cyr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1"/>
      <name val="Arial Cyr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6"/>
      <name val="Arial Cyr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color theme="3" tint="-0.249977111117893"/>
      <name val="Arial Cyr"/>
      <charset val="204"/>
    </font>
    <font>
      <b/>
      <sz val="11"/>
      <color theme="3" tint="-0.249977111117893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519">
    <xf numFmtId="0" fontId="0" fillId="0" borderId="0" xfId="0"/>
    <xf numFmtId="0" fontId="7" fillId="0" borderId="1" xfId="0" applyFont="1" applyFill="1" applyBorder="1" applyAlignment="1">
      <alignment vertical="center" wrapText="1"/>
    </xf>
    <xf numFmtId="0" fontId="7" fillId="0" borderId="0" xfId="0" applyFont="1" applyAlignment="1">
      <alignment horizontal="left"/>
    </xf>
    <xf numFmtId="4" fontId="22" fillId="0" borderId="7" xfId="0" applyNumberFormat="1" applyFont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4" fontId="4" fillId="0" borderId="23" xfId="0" applyNumberFormat="1" applyFont="1" applyBorder="1" applyAlignment="1">
      <alignment horizontal="center" vertical="center" wrapText="1"/>
    </xf>
    <xf numFmtId="4" fontId="22" fillId="0" borderId="32" xfId="0" applyNumberFormat="1" applyFont="1" applyBorder="1" applyAlignment="1">
      <alignment horizontal="center" vertical="center" wrapText="1"/>
    </xf>
    <xf numFmtId="14" fontId="27" fillId="0" borderId="1" xfId="0" applyNumberFormat="1" applyFont="1" applyBorder="1" applyAlignment="1">
      <alignment horizontal="center" vertical="center"/>
    </xf>
    <xf numFmtId="4" fontId="22" fillId="0" borderId="14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1" fillId="0" borderId="1" xfId="0" applyFont="1" applyBorder="1" applyAlignment="1">
      <alignment vertical="center" wrapText="1"/>
    </xf>
    <xf numFmtId="0" fontId="27" fillId="0" borderId="1" xfId="0" applyFont="1" applyBorder="1" applyAlignment="1">
      <alignment vertical="center" wrapText="1"/>
    </xf>
    <xf numFmtId="0" fontId="27" fillId="0" borderId="1" xfId="0" applyFont="1" applyFill="1" applyBorder="1" applyAlignment="1">
      <alignment vertical="center" wrapText="1"/>
    </xf>
    <xf numFmtId="0" fontId="5" fillId="0" borderId="0" xfId="0" applyFont="1" applyAlignment="1">
      <alignment horizontal="left"/>
    </xf>
    <xf numFmtId="0" fontId="36" fillId="0" borderId="0" xfId="0" applyFont="1" applyAlignment="1">
      <alignment horizontal="center"/>
    </xf>
    <xf numFmtId="0" fontId="39" fillId="0" borderId="45" xfId="0" applyFont="1" applyBorder="1" applyAlignment="1">
      <alignment horizontal="center" vertical="top" wrapText="1"/>
    </xf>
    <xf numFmtId="0" fontId="39" fillId="0" borderId="46" xfId="0" applyFont="1" applyBorder="1" applyAlignment="1">
      <alignment horizontal="center" vertical="top" wrapText="1"/>
    </xf>
    <xf numFmtId="0" fontId="39" fillId="0" borderId="47" xfId="0" applyFont="1" applyBorder="1" applyAlignment="1">
      <alignment horizontal="center" vertical="top" wrapText="1"/>
    </xf>
    <xf numFmtId="0" fontId="39" fillId="0" borderId="48" xfId="0" applyFont="1" applyBorder="1" applyAlignment="1">
      <alignment horizontal="center" vertical="top" wrapText="1"/>
    </xf>
    <xf numFmtId="0" fontId="39" fillId="0" borderId="49" xfId="0" applyFont="1" applyBorder="1" applyAlignment="1">
      <alignment horizontal="center" vertical="top" wrapText="1"/>
    </xf>
    <xf numFmtId="0" fontId="39" fillId="0" borderId="50" xfId="0" applyFont="1" applyBorder="1" applyAlignment="1">
      <alignment horizontal="center" vertical="top" wrapText="1"/>
    </xf>
    <xf numFmtId="0" fontId="39" fillId="0" borderId="51" xfId="0" applyFont="1" applyBorder="1" applyAlignment="1">
      <alignment horizontal="center" vertical="top" wrapText="1"/>
    </xf>
    <xf numFmtId="0" fontId="39" fillId="0" borderId="52" xfId="0" applyFont="1" applyBorder="1" applyAlignment="1">
      <alignment horizontal="left" vertical="top" wrapText="1"/>
    </xf>
    <xf numFmtId="0" fontId="39" fillId="0" borderId="53" xfId="0" applyFont="1" applyBorder="1" applyAlignment="1">
      <alignment horizontal="center" vertical="top" wrapText="1"/>
    </xf>
    <xf numFmtId="0" fontId="39" fillId="0" borderId="54" xfId="0" applyFont="1" applyBorder="1" applyAlignment="1">
      <alignment horizontal="left" vertical="top" wrapText="1"/>
    </xf>
    <xf numFmtId="0" fontId="39" fillId="0" borderId="16" xfId="0" applyFont="1" applyBorder="1" applyAlignment="1">
      <alignment horizontal="center" vertical="top" wrapText="1"/>
    </xf>
    <xf numFmtId="0" fontId="40" fillId="0" borderId="56" xfId="0" applyFont="1" applyBorder="1" applyAlignment="1">
      <alignment horizontal="left" vertical="top" wrapText="1"/>
    </xf>
    <xf numFmtId="0" fontId="40" fillId="0" borderId="20" xfId="0" applyFont="1" applyBorder="1" applyAlignment="1">
      <alignment horizontal="center" vertical="top" wrapText="1"/>
    </xf>
    <xf numFmtId="0" fontId="40" fillId="0" borderId="57" xfId="0" applyFont="1" applyBorder="1" applyAlignment="1">
      <alignment horizontal="left" vertical="top" wrapText="1"/>
    </xf>
    <xf numFmtId="0" fontId="40" fillId="0" borderId="24" xfId="0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 vertical="top" wrapText="1"/>
    </xf>
    <xf numFmtId="0" fontId="39" fillId="0" borderId="17" xfId="0" applyFont="1" applyBorder="1" applyAlignment="1">
      <alignment horizontal="left" vertical="top" wrapText="1"/>
    </xf>
    <xf numFmtId="0" fontId="39" fillId="0" borderId="17" xfId="0" applyFont="1" applyBorder="1" applyAlignment="1">
      <alignment horizontal="center" vertical="top" wrapText="1"/>
    </xf>
    <xf numFmtId="0" fontId="39" fillId="0" borderId="10" xfId="0" applyFont="1" applyBorder="1" applyAlignment="1">
      <alignment horizontal="center" vertical="top" wrapText="1"/>
    </xf>
    <xf numFmtId="0" fontId="40" fillId="0" borderId="10" xfId="0" applyFont="1" applyBorder="1" applyAlignment="1">
      <alignment horizontal="left" vertical="top" wrapText="1"/>
    </xf>
    <xf numFmtId="0" fontId="39" fillId="0" borderId="49" xfId="0" applyFont="1" applyBorder="1" applyAlignment="1">
      <alignment horizontal="left" vertical="top" wrapText="1"/>
    </xf>
    <xf numFmtId="165" fontId="39" fillId="0" borderId="50" xfId="0" applyNumberFormat="1" applyFont="1" applyBorder="1" applyAlignment="1">
      <alignment horizontal="center" vertical="top" wrapText="1"/>
    </xf>
    <xf numFmtId="0" fontId="39" fillId="0" borderId="58" xfId="0" applyFont="1" applyBorder="1" applyAlignment="1">
      <alignment horizontal="center" vertical="top" wrapText="1"/>
    </xf>
    <xf numFmtId="0" fontId="39" fillId="0" borderId="59" xfId="0" applyFont="1" applyBorder="1" applyAlignment="1">
      <alignment horizontal="left" vertical="top" wrapText="1"/>
    </xf>
    <xf numFmtId="0" fontId="39" fillId="0" borderId="12" xfId="0" applyFont="1" applyBorder="1" applyAlignment="1">
      <alignment horizontal="center" vertical="top" wrapText="1"/>
    </xf>
    <xf numFmtId="0" fontId="39" fillId="0" borderId="0" xfId="0" applyFont="1" applyAlignment="1">
      <alignment horizontal="center"/>
    </xf>
    <xf numFmtId="2" fontId="39" fillId="0" borderId="50" xfId="0" applyNumberFormat="1" applyFont="1" applyBorder="1" applyAlignment="1">
      <alignment horizontal="center" vertical="top" wrapText="1"/>
    </xf>
    <xf numFmtId="0" fontId="39" fillId="0" borderId="35" xfId="0" applyFont="1" applyBorder="1" applyAlignment="1">
      <alignment horizontal="left" vertical="top" wrapText="1"/>
    </xf>
    <xf numFmtId="0" fontId="23" fillId="0" borderId="29" xfId="0" applyFont="1" applyBorder="1" applyAlignment="1">
      <alignment horizontal="center" vertical="center"/>
    </xf>
    <xf numFmtId="0" fontId="39" fillId="0" borderId="49" xfId="0" applyFont="1" applyBorder="1" applyAlignment="1">
      <alignment horizontal="center" vertical="center" wrapText="1"/>
    </xf>
    <xf numFmtId="0" fontId="39" fillId="0" borderId="12" xfId="0" applyFont="1" applyBorder="1" applyAlignment="1">
      <alignment horizontal="center" vertical="center" wrapText="1"/>
    </xf>
    <xf numFmtId="4" fontId="22" fillId="0" borderId="10" xfId="0" applyNumberFormat="1" applyFont="1" applyBorder="1" applyAlignment="1">
      <alignment horizontal="center" vertical="center" wrapText="1"/>
    </xf>
    <xf numFmtId="0" fontId="39" fillId="0" borderId="63" xfId="0" applyFont="1" applyBorder="1" applyAlignment="1">
      <alignment horizontal="center" vertical="center" wrapText="1"/>
    </xf>
    <xf numFmtId="4" fontId="22" fillId="0" borderId="17" xfId="0" applyNumberFormat="1" applyFont="1" applyBorder="1" applyAlignment="1">
      <alignment horizontal="center" vertical="center" wrapText="1"/>
    </xf>
    <xf numFmtId="0" fontId="39" fillId="0" borderId="30" xfId="0" applyFont="1" applyBorder="1" applyAlignment="1">
      <alignment horizontal="left" vertical="top" wrapText="1"/>
    </xf>
    <xf numFmtId="0" fontId="23" fillId="0" borderId="64" xfId="0" applyFont="1" applyBorder="1" applyAlignment="1">
      <alignment horizontal="left" vertical="top" wrapText="1"/>
    </xf>
    <xf numFmtId="0" fontId="23" fillId="0" borderId="64" xfId="0" applyFont="1" applyBorder="1" applyAlignment="1">
      <alignment horizontal="center" vertical="top" wrapText="1"/>
    </xf>
    <xf numFmtId="0" fontId="39" fillId="0" borderId="51" xfId="0" applyFont="1" applyBorder="1" applyAlignment="1">
      <alignment horizontal="center" vertical="center" wrapText="1"/>
    </xf>
    <xf numFmtId="0" fontId="39" fillId="0" borderId="48" xfId="0" applyFont="1" applyBorder="1" applyAlignment="1">
      <alignment horizontal="center" vertical="center" wrapText="1"/>
    </xf>
    <xf numFmtId="2" fontId="39" fillId="0" borderId="53" xfId="0" applyNumberFormat="1" applyFont="1" applyBorder="1" applyAlignment="1">
      <alignment horizontal="center" vertical="top" wrapText="1"/>
    </xf>
    <xf numFmtId="2" fontId="39" fillId="0" borderId="16" xfId="0" applyNumberFormat="1" applyFont="1" applyBorder="1" applyAlignment="1">
      <alignment horizontal="center" vertical="top" wrapText="1"/>
    </xf>
    <xf numFmtId="2" fontId="40" fillId="0" borderId="20" xfId="0" applyNumberFormat="1" applyFont="1" applyBorder="1" applyAlignment="1">
      <alignment horizontal="center" vertical="top" wrapText="1"/>
    </xf>
    <xf numFmtId="2" fontId="40" fillId="0" borderId="24" xfId="0" applyNumberFormat="1" applyFont="1" applyBorder="1" applyAlignment="1">
      <alignment horizontal="center" vertical="top" wrapText="1"/>
    </xf>
    <xf numFmtId="2" fontId="39" fillId="0" borderId="17" xfId="0" applyNumberFormat="1" applyFont="1" applyBorder="1" applyAlignment="1">
      <alignment horizontal="center" vertical="top" wrapText="1"/>
    </xf>
    <xf numFmtId="2" fontId="39" fillId="0" borderId="10" xfId="0" applyNumberFormat="1" applyFont="1" applyBorder="1" applyAlignment="1">
      <alignment horizontal="center" vertical="top" wrapText="1"/>
    </xf>
    <xf numFmtId="0" fontId="39" fillId="0" borderId="58" xfId="0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0" fillId="0" borderId="0" xfId="0" applyProtection="1">
      <protection hidden="1"/>
    </xf>
    <xf numFmtId="0" fontId="13" fillId="0" borderId="2" xfId="0" applyFont="1" applyBorder="1" applyProtection="1">
      <protection hidden="1"/>
    </xf>
    <xf numFmtId="0" fontId="0" fillId="0" borderId="2" xfId="0" applyBorder="1" applyProtection="1">
      <protection hidden="1"/>
    </xf>
    <xf numFmtId="0" fontId="15" fillId="0" borderId="0" xfId="0" applyFont="1" applyAlignment="1" applyProtection="1">
      <alignment horizontal="center"/>
      <protection hidden="1"/>
    </xf>
    <xf numFmtId="0" fontId="17" fillId="0" borderId="0" xfId="0" applyFont="1" applyAlignment="1" applyProtection="1">
      <alignment horizontal="left"/>
      <protection hidden="1"/>
    </xf>
    <xf numFmtId="0" fontId="17" fillId="0" borderId="0" xfId="0" applyFont="1" applyAlignment="1" applyProtection="1">
      <alignment horizontal="right"/>
      <protection hidden="1"/>
    </xf>
    <xf numFmtId="0" fontId="0" fillId="0" borderId="0" xfId="0" applyAlignment="1" applyProtection="1">
      <alignment horizontal="center"/>
      <protection hidden="1"/>
    </xf>
    <xf numFmtId="0" fontId="7" fillId="0" borderId="0" xfId="0" applyFont="1" applyAlignment="1" applyProtection="1">
      <alignment horizontal="left"/>
      <protection hidden="1"/>
    </xf>
    <xf numFmtId="0" fontId="19" fillId="0" borderId="0" xfId="0" applyFont="1" applyAlignment="1" applyProtection="1">
      <alignment horizontal="center"/>
      <protection hidden="1"/>
    </xf>
    <xf numFmtId="2" fontId="15" fillId="0" borderId="0" xfId="0" applyNumberFormat="1" applyFont="1" applyProtection="1">
      <protection hidden="1"/>
    </xf>
    <xf numFmtId="0" fontId="12" fillId="0" borderId="0" xfId="0" applyFont="1" applyFill="1" applyBorder="1" applyProtection="1">
      <protection hidden="1"/>
    </xf>
    <xf numFmtId="0" fontId="18" fillId="3" borderId="2" xfId="0" applyFont="1" applyFill="1" applyBorder="1" applyAlignment="1" applyProtection="1">
      <alignment horizontal="left"/>
      <protection hidden="1"/>
    </xf>
    <xf numFmtId="0" fontId="20" fillId="0" borderId="0" xfId="0" applyFont="1" applyProtection="1">
      <protection hidden="1"/>
    </xf>
    <xf numFmtId="0" fontId="21" fillId="0" borderId="0" xfId="0" applyFont="1" applyProtection="1">
      <protection hidden="1"/>
    </xf>
    <xf numFmtId="0" fontId="22" fillId="0" borderId="3" xfId="0" applyFont="1" applyBorder="1" applyAlignment="1" applyProtection="1">
      <alignment horizontal="center" vertical="center"/>
      <protection hidden="1"/>
    </xf>
    <xf numFmtId="0" fontId="22" fillId="0" borderId="4" xfId="0" applyFont="1" applyBorder="1" applyAlignment="1" applyProtection="1">
      <alignment horizontal="center" vertical="center"/>
      <protection hidden="1"/>
    </xf>
    <xf numFmtId="0" fontId="22" fillId="0" borderId="5" xfId="0" applyFont="1" applyBorder="1" applyAlignment="1" applyProtection="1">
      <alignment horizontal="center" vertical="center"/>
      <protection hidden="1"/>
    </xf>
    <xf numFmtId="0" fontId="12" fillId="0" borderId="1" xfId="0" applyFont="1" applyBorder="1" applyAlignment="1" applyProtection="1">
      <alignment horizontal="center"/>
      <protection hidden="1"/>
    </xf>
    <xf numFmtId="0" fontId="0" fillId="0" borderId="1" xfId="0" applyBorder="1" applyProtection="1">
      <protection hidden="1"/>
    </xf>
    <xf numFmtId="0" fontId="23" fillId="0" borderId="9" xfId="0" applyFont="1" applyBorder="1" applyAlignment="1" applyProtection="1">
      <alignment horizontal="center" vertical="top" wrapText="1"/>
      <protection hidden="1"/>
    </xf>
    <xf numFmtId="0" fontId="24" fillId="3" borderId="1" xfId="0" applyFont="1" applyFill="1" applyBorder="1" applyAlignment="1" applyProtection="1">
      <alignment horizontal="center" vertical="center"/>
      <protection hidden="1"/>
    </xf>
    <xf numFmtId="14" fontId="24" fillId="0" borderId="1" xfId="0" applyNumberFormat="1" applyFont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 applyProtection="1">
      <alignment vertical="center" wrapText="1"/>
      <protection hidden="1"/>
    </xf>
    <xf numFmtId="0" fontId="24" fillId="0" borderId="1" xfId="0" applyFont="1" applyBorder="1" applyAlignment="1" applyProtection="1">
      <alignment horizontal="center" vertical="center"/>
      <protection hidden="1"/>
    </xf>
    <xf numFmtId="0" fontId="23" fillId="0" borderId="14" xfId="0" applyFont="1" applyBorder="1" applyAlignment="1" applyProtection="1">
      <alignment horizontal="center" vertical="top" wrapText="1"/>
      <protection hidden="1"/>
    </xf>
    <xf numFmtId="0" fontId="2" fillId="0" borderId="1" xfId="0" applyFont="1" applyBorder="1" applyAlignment="1" applyProtection="1">
      <alignment vertical="center" wrapText="1"/>
      <protection hidden="1"/>
    </xf>
    <xf numFmtId="4" fontId="22" fillId="0" borderId="7" xfId="0" applyNumberFormat="1" applyFont="1" applyBorder="1" applyAlignment="1" applyProtection="1">
      <alignment horizontal="center" vertical="center" wrapText="1"/>
      <protection hidden="1"/>
    </xf>
    <xf numFmtId="0" fontId="23" fillId="0" borderId="16" xfId="0" applyFont="1" applyBorder="1" applyAlignment="1" applyProtection="1">
      <alignment horizontal="center" vertical="top" wrapText="1"/>
      <protection hidden="1"/>
    </xf>
    <xf numFmtId="0" fontId="25" fillId="0" borderId="1" xfId="0" applyFont="1" applyBorder="1" applyAlignment="1" applyProtection="1">
      <alignment vertical="center" wrapText="1"/>
      <protection hidden="1"/>
    </xf>
    <xf numFmtId="0" fontId="26" fillId="0" borderId="18" xfId="0" applyFont="1" applyBorder="1" applyAlignment="1" applyProtection="1">
      <alignment horizontal="left" vertical="top" wrapText="1"/>
      <protection hidden="1"/>
    </xf>
    <xf numFmtId="0" fontId="0" fillId="0" borderId="1" xfId="0" applyBorder="1" applyAlignment="1" applyProtection="1">
      <alignment wrapText="1"/>
      <protection hidden="1"/>
    </xf>
    <xf numFmtId="4" fontId="4" fillId="0" borderId="19" xfId="0" applyNumberFormat="1" applyFont="1" applyBorder="1" applyAlignment="1" applyProtection="1">
      <alignment horizontal="center" vertical="center" wrapText="1"/>
      <protection hidden="1"/>
    </xf>
    <xf numFmtId="0" fontId="26" fillId="0" borderId="20" xfId="0" applyFont="1" applyBorder="1" applyAlignment="1" applyProtection="1">
      <alignment horizontal="center" vertical="top" wrapText="1"/>
      <protection hidden="1"/>
    </xf>
    <xf numFmtId="0" fontId="4" fillId="0" borderId="1" xfId="0" applyFont="1" applyFill="1" applyBorder="1" applyAlignment="1" applyProtection="1">
      <alignment vertical="center" wrapText="1"/>
      <protection hidden="1"/>
    </xf>
    <xf numFmtId="0" fontId="0" fillId="0" borderId="1" xfId="0" applyBorder="1" applyAlignment="1" applyProtection="1">
      <alignment horizontal="left" vertical="top" wrapText="1"/>
      <protection hidden="1"/>
    </xf>
    <xf numFmtId="14" fontId="0" fillId="2" borderId="1" xfId="0" applyNumberFormat="1" applyFill="1" applyBorder="1" applyAlignment="1" applyProtection="1">
      <alignment vertical="center"/>
      <protection hidden="1"/>
    </xf>
    <xf numFmtId="0" fontId="0" fillId="2" borderId="1" xfId="0" applyFill="1" applyBorder="1" applyAlignment="1" applyProtection="1">
      <alignment vertical="center"/>
      <protection hidden="1"/>
    </xf>
    <xf numFmtId="0" fontId="26" fillId="0" borderId="21" xfId="0" applyFont="1" applyBorder="1" applyAlignment="1" applyProtection="1">
      <alignment horizontal="left" vertical="top" wrapText="1"/>
      <protection hidden="1"/>
    </xf>
    <xf numFmtId="0" fontId="0" fillId="0" borderId="22" xfId="0" applyBorder="1" applyAlignment="1" applyProtection="1">
      <alignment horizontal="left" vertical="top" wrapText="1"/>
      <protection hidden="1"/>
    </xf>
    <xf numFmtId="4" fontId="4" fillId="0" borderId="23" xfId="0" applyNumberFormat="1" applyFont="1" applyBorder="1" applyAlignment="1" applyProtection="1">
      <alignment horizontal="center" vertical="center" wrapText="1"/>
      <protection hidden="1"/>
    </xf>
    <xf numFmtId="0" fontId="26" fillId="0" borderId="24" xfId="0" applyFont="1" applyBorder="1" applyAlignment="1" applyProtection="1">
      <alignment horizontal="center" vertical="top" wrapText="1"/>
      <protection hidden="1"/>
    </xf>
    <xf numFmtId="0" fontId="0" fillId="3" borderId="1" xfId="0" applyFill="1" applyBorder="1" applyProtection="1">
      <protection hidden="1"/>
    </xf>
    <xf numFmtId="0" fontId="23" fillId="0" borderId="17" xfId="0" applyFont="1" applyBorder="1" applyAlignment="1" applyProtection="1">
      <alignment horizontal="center" vertical="top" wrapText="1"/>
      <protection hidden="1"/>
    </xf>
    <xf numFmtId="0" fontId="23" fillId="0" borderId="10" xfId="0" applyFont="1" applyBorder="1" applyAlignment="1" applyProtection="1">
      <alignment horizontal="center" vertical="top" wrapText="1"/>
      <protection hidden="1"/>
    </xf>
    <xf numFmtId="0" fontId="4" fillId="0" borderId="29" xfId="0" applyFont="1" applyBorder="1" applyAlignment="1" applyProtection="1">
      <alignment horizontal="center" vertical="center" wrapText="1"/>
      <protection hidden="1"/>
    </xf>
    <xf numFmtId="0" fontId="23" fillId="0" borderId="30" xfId="0" applyFont="1" applyBorder="1" applyAlignment="1" applyProtection="1">
      <alignment horizontal="left" vertical="top" wrapText="1"/>
      <protection hidden="1"/>
    </xf>
    <xf numFmtId="0" fontId="0" fillId="0" borderId="31" xfId="0" applyBorder="1" applyAlignment="1" applyProtection="1">
      <alignment horizontal="left" vertical="top" wrapText="1"/>
      <protection hidden="1"/>
    </xf>
    <xf numFmtId="4" fontId="22" fillId="0" borderId="32" xfId="0" applyNumberFormat="1" applyFont="1" applyBorder="1" applyAlignment="1" applyProtection="1">
      <alignment horizontal="center" vertical="center" wrapText="1"/>
      <protection hidden="1"/>
    </xf>
    <xf numFmtId="0" fontId="23" fillId="0" borderId="33" xfId="0" applyFont="1" applyBorder="1" applyAlignment="1" applyProtection="1">
      <alignment horizontal="center" vertical="top" wrapText="1"/>
      <protection hidden="1"/>
    </xf>
    <xf numFmtId="0" fontId="24" fillId="0" borderId="1" xfId="0" applyFont="1" applyFill="1" applyBorder="1" applyAlignment="1" applyProtection="1">
      <alignment horizontal="center" vertical="center"/>
      <protection hidden="1"/>
    </xf>
    <xf numFmtId="14" fontId="24" fillId="0" borderId="1" xfId="0" applyNumberFormat="1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left" vertical="center" wrapText="1"/>
      <protection hidden="1"/>
    </xf>
    <xf numFmtId="0" fontId="4" fillId="0" borderId="17" xfId="0" applyFont="1" applyBorder="1" applyAlignment="1" applyProtection="1">
      <alignment horizontal="center" vertical="center" wrapText="1"/>
      <protection hidden="1"/>
    </xf>
    <xf numFmtId="0" fontId="23" fillId="0" borderId="0" xfId="0" applyFont="1" applyBorder="1" applyAlignment="1" applyProtection="1">
      <alignment horizontal="left" vertical="top" wrapText="1"/>
      <protection hidden="1"/>
    </xf>
    <xf numFmtId="0" fontId="0" fillId="0" borderId="34" xfId="0" applyBorder="1" applyAlignment="1" applyProtection="1">
      <alignment horizontal="left" vertical="top" wrapText="1"/>
      <protection hidden="1"/>
    </xf>
    <xf numFmtId="4" fontId="22" fillId="0" borderId="14" xfId="0" applyNumberFormat="1" applyFont="1" applyBorder="1" applyAlignment="1" applyProtection="1">
      <alignment horizontal="center" vertical="center" wrapText="1"/>
      <protection hidden="1"/>
    </xf>
    <xf numFmtId="0" fontId="23" fillId="0" borderId="0" xfId="0" applyFont="1" applyBorder="1" applyAlignment="1" applyProtection="1">
      <alignment horizontal="center" vertical="top" wrapText="1"/>
      <protection hidden="1"/>
    </xf>
    <xf numFmtId="0" fontId="0" fillId="0" borderId="34" xfId="0" applyBorder="1" applyAlignment="1" applyProtection="1">
      <alignment wrapText="1"/>
      <protection hidden="1"/>
    </xf>
    <xf numFmtId="0" fontId="2" fillId="0" borderId="1" xfId="0" applyFont="1" applyBorder="1" applyAlignment="1" applyProtection="1">
      <alignment vertical="center"/>
      <protection hidden="1"/>
    </xf>
    <xf numFmtId="0" fontId="0" fillId="0" borderId="31" xfId="0" applyBorder="1" applyAlignment="1" applyProtection="1">
      <alignment wrapText="1"/>
      <protection hidden="1"/>
    </xf>
    <xf numFmtId="0" fontId="4" fillId="0" borderId="11" xfId="0" applyFont="1" applyBorder="1" applyAlignment="1" applyProtection="1">
      <alignment horizontal="center" vertical="center" wrapText="1"/>
      <protection hidden="1"/>
    </xf>
    <xf numFmtId="0" fontId="22" fillId="0" borderId="10" xfId="0" applyFont="1" applyBorder="1" applyAlignment="1" applyProtection="1">
      <alignment vertical="center" wrapText="1"/>
      <protection hidden="1"/>
    </xf>
    <xf numFmtId="0" fontId="4" fillId="0" borderId="35" xfId="0" applyFont="1" applyBorder="1" applyAlignment="1" applyProtection="1">
      <alignment horizontal="center" vertical="center" wrapText="1"/>
      <protection hidden="1"/>
    </xf>
    <xf numFmtId="4" fontId="22" fillId="0" borderId="10" xfId="0" applyNumberFormat="1" applyFont="1" applyBorder="1" applyAlignment="1" applyProtection="1">
      <alignment horizontal="center" vertical="center" wrapText="1"/>
      <protection hidden="1"/>
    </xf>
    <xf numFmtId="0" fontId="17" fillId="0" borderId="1" xfId="0" applyFont="1" applyBorder="1" applyAlignment="1" applyProtection="1">
      <alignment horizontal="left" vertical="center" wrapText="1"/>
      <protection hidden="1"/>
    </xf>
    <xf numFmtId="0" fontId="24" fillId="0" borderId="1" xfId="0" applyFont="1" applyBorder="1" applyAlignment="1" applyProtection="1">
      <alignment horizontal="left" vertical="center" wrapText="1"/>
      <protection hidden="1"/>
    </xf>
    <xf numFmtId="0" fontId="28" fillId="0" borderId="0" xfId="0" applyFont="1" applyAlignment="1" applyProtection="1">
      <alignment horizontal="left"/>
      <protection hidden="1"/>
    </xf>
    <xf numFmtId="0" fontId="29" fillId="0" borderId="0" xfId="0" applyFont="1" applyAlignment="1" applyProtection="1">
      <protection hidden="1"/>
    </xf>
    <xf numFmtId="0" fontId="16" fillId="0" borderId="0" xfId="0" applyFont="1" applyAlignment="1" applyProtection="1">
      <alignment horizontal="left"/>
      <protection hidden="1"/>
    </xf>
    <xf numFmtId="0" fontId="24" fillId="0" borderId="1" xfId="0" applyFont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protection hidden="1"/>
    </xf>
    <xf numFmtId="0" fontId="48" fillId="0" borderId="1" xfId="0" applyFont="1" applyBorder="1" applyAlignment="1" applyProtection="1">
      <alignment horizontal="center" vertical="center" wrapText="1"/>
      <protection hidden="1"/>
    </xf>
    <xf numFmtId="0" fontId="24" fillId="0" borderId="1" xfId="0" applyFont="1" applyBorder="1" applyAlignment="1" applyProtection="1">
      <alignment vertical="center" wrapText="1"/>
      <protection hidden="1"/>
    </xf>
    <xf numFmtId="0" fontId="30" fillId="0" borderId="0" xfId="0" applyFont="1" applyAlignment="1" applyProtection="1">
      <alignment horizontal="right"/>
      <protection hidden="1"/>
    </xf>
    <xf numFmtId="4" fontId="0" fillId="0" borderId="0" xfId="0" applyNumberFormat="1" applyProtection="1">
      <protection hidden="1"/>
    </xf>
    <xf numFmtId="0" fontId="24" fillId="3" borderId="1" xfId="0" applyFont="1" applyFill="1" applyBorder="1" applyAlignment="1" applyProtection="1">
      <alignment horizontal="center"/>
      <protection hidden="1"/>
    </xf>
    <xf numFmtId="14" fontId="24" fillId="0" borderId="1" xfId="0" applyNumberFormat="1" applyFont="1" applyBorder="1" applyAlignment="1" applyProtection="1">
      <alignment horizontal="center"/>
      <protection hidden="1"/>
    </xf>
    <xf numFmtId="0" fontId="24" fillId="0" borderId="1" xfId="0" applyFont="1" applyBorder="1" applyAlignment="1" applyProtection="1">
      <alignment horizontal="center"/>
      <protection hidden="1"/>
    </xf>
    <xf numFmtId="0" fontId="24" fillId="0" borderId="1" xfId="0" applyFont="1" applyFill="1" applyBorder="1" applyAlignment="1" applyProtection="1">
      <alignment horizontal="center"/>
      <protection hidden="1"/>
    </xf>
    <xf numFmtId="0" fontId="24" fillId="0" borderId="1" xfId="0" applyFont="1" applyBorder="1" applyAlignment="1" applyProtection="1">
      <protection hidden="1"/>
    </xf>
    <xf numFmtId="14" fontId="0" fillId="0" borderId="1" xfId="0" applyNumberFormat="1" applyBorder="1" applyAlignment="1" applyProtection="1">
      <alignment horizontal="center" vertical="center" wrapText="1"/>
      <protection hidden="1"/>
    </xf>
    <xf numFmtId="0" fontId="0" fillId="0" borderId="0" xfId="0" applyFill="1" applyProtection="1">
      <protection hidden="1"/>
    </xf>
    <xf numFmtId="0" fontId="2" fillId="0" borderId="1" xfId="0" applyFont="1" applyBorder="1" applyAlignment="1" applyProtection="1">
      <alignment horizontal="left" vertical="center"/>
      <protection hidden="1"/>
    </xf>
    <xf numFmtId="0" fontId="24" fillId="0" borderId="1" xfId="0" applyFont="1" applyBorder="1" applyAlignment="1" applyProtection="1">
      <alignment horizontal="left"/>
      <protection hidden="1"/>
    </xf>
    <xf numFmtId="0" fontId="0" fillId="0" borderId="1" xfId="0" applyBorder="1" applyAlignment="1" applyProtection="1">
      <alignment horizontal="center"/>
      <protection hidden="1"/>
    </xf>
    <xf numFmtId="14" fontId="0" fillId="0" borderId="1" xfId="0" applyNumberForma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left"/>
      <protection hidden="1"/>
    </xf>
    <xf numFmtId="0" fontId="0" fillId="0" borderId="1" xfId="0" applyNumberFormat="1" applyBorder="1" applyAlignment="1" applyProtection="1">
      <alignment horizontal="center"/>
      <protection hidden="1"/>
    </xf>
    <xf numFmtId="0" fontId="24" fillId="0" borderId="1" xfId="0" applyFont="1" applyBorder="1" applyAlignment="1" applyProtection="1">
      <alignment horizontal="center" wrapText="1"/>
      <protection hidden="1"/>
    </xf>
    <xf numFmtId="0" fontId="31" fillId="0" borderId="1" xfId="0" applyFont="1" applyBorder="1" applyAlignment="1" applyProtection="1">
      <alignment vertical="center" wrapText="1"/>
      <protection hidden="1"/>
    </xf>
    <xf numFmtId="0" fontId="32" fillId="0" borderId="1" xfId="0" applyFont="1" applyBorder="1" applyAlignment="1" applyProtection="1">
      <alignment vertical="center" wrapText="1"/>
      <protection hidden="1"/>
    </xf>
    <xf numFmtId="0" fontId="7" fillId="0" borderId="1" xfId="0" applyFont="1" applyFill="1" applyBorder="1" applyAlignment="1" applyProtection="1">
      <alignment vertical="center" wrapText="1"/>
      <protection hidden="1"/>
    </xf>
    <xf numFmtId="0" fontId="8" fillId="0" borderId="1" xfId="0" applyFont="1" applyFill="1" applyBorder="1" applyAlignment="1" applyProtection="1">
      <alignment horizontal="left" vertical="center" wrapText="1"/>
      <protection hidden="1"/>
    </xf>
    <xf numFmtId="0" fontId="8" fillId="0" borderId="1" xfId="0" applyFont="1" applyBorder="1" applyAlignment="1" applyProtection="1">
      <alignment horizontal="left" vertical="center" wrapText="1"/>
      <protection hidden="1"/>
    </xf>
    <xf numFmtId="0" fontId="27" fillId="0" borderId="1" xfId="0" applyFont="1" applyBorder="1" applyAlignment="1" applyProtection="1">
      <alignment vertical="center" wrapText="1"/>
      <protection hidden="1"/>
    </xf>
    <xf numFmtId="0" fontId="27" fillId="0" borderId="1" xfId="0" applyFont="1" applyFill="1" applyBorder="1" applyAlignment="1" applyProtection="1">
      <alignment vertical="center" wrapText="1"/>
      <protection hidden="1"/>
    </xf>
    <xf numFmtId="0" fontId="18" fillId="3" borderId="0" xfId="0" applyFont="1" applyFill="1" applyAlignment="1" applyProtection="1">
      <alignment horizontal="left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23" fillId="0" borderId="7" xfId="0" applyFont="1" applyBorder="1" applyAlignment="1" applyProtection="1">
      <alignment horizontal="center" vertical="top" wrapText="1"/>
      <protection hidden="1"/>
    </xf>
    <xf numFmtId="0" fontId="4" fillId="0" borderId="17" xfId="0" applyFont="1" applyBorder="1" applyAlignment="1" applyProtection="1">
      <alignment horizontal="center" vertical="center" wrapText="1"/>
      <protection hidden="1"/>
    </xf>
    <xf numFmtId="0" fontId="30" fillId="0" borderId="0" xfId="0" applyFont="1" applyAlignment="1" applyProtection="1">
      <alignment horizontal="right"/>
      <protection hidden="1"/>
    </xf>
    <xf numFmtId="0" fontId="0" fillId="0" borderId="0" xfId="0" applyAlignment="1" applyProtection="1">
      <protection hidden="1"/>
    </xf>
    <xf numFmtId="0" fontId="31" fillId="0" borderId="0" xfId="0" applyFont="1" applyAlignment="1">
      <alignment horizontal="center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4" fontId="31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2" fontId="31" fillId="0" borderId="0" xfId="0" applyNumberFormat="1" applyFont="1"/>
    <xf numFmtId="0" fontId="11" fillId="0" borderId="0" xfId="0" applyFont="1" applyAlignment="1">
      <alignment horizontal="right"/>
    </xf>
    <xf numFmtId="0" fontId="27" fillId="0" borderId="0" xfId="0" applyFont="1"/>
    <xf numFmtId="0" fontId="27" fillId="0" borderId="2" xfId="0" applyFont="1" applyBorder="1"/>
    <xf numFmtId="0" fontId="27" fillId="0" borderId="0" xfId="0" applyFont="1" applyAlignment="1">
      <alignment horizontal="center"/>
    </xf>
    <xf numFmtId="0" fontId="31" fillId="0" borderId="0" xfId="0" applyFont="1" applyFill="1" applyBorder="1"/>
    <xf numFmtId="0" fontId="31" fillId="3" borderId="2" xfId="0" applyFont="1" applyFill="1" applyBorder="1" applyAlignment="1">
      <alignment horizontal="left"/>
    </xf>
    <xf numFmtId="0" fontId="7" fillId="0" borderId="0" xfId="0" applyFont="1"/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/>
    </xf>
    <xf numFmtId="0" fontId="27" fillId="0" borderId="1" xfId="0" applyFont="1" applyBorder="1"/>
    <xf numFmtId="0" fontId="31" fillId="0" borderId="9" xfId="0" applyFont="1" applyBorder="1" applyAlignment="1">
      <alignment horizontal="center" vertical="top" wrapText="1"/>
    </xf>
    <xf numFmtId="0" fontId="27" fillId="3" borderId="1" xfId="0" applyFont="1" applyFill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31" fillId="0" borderId="14" xfId="0" applyFont="1" applyBorder="1" applyAlignment="1">
      <alignment horizontal="center" vertical="top" wrapText="1"/>
    </xf>
    <xf numFmtId="14" fontId="27" fillId="2" borderId="1" xfId="0" applyNumberFormat="1" applyFont="1" applyFill="1" applyBorder="1" applyAlignment="1">
      <alignment vertical="center"/>
    </xf>
    <xf numFmtId="0" fontId="27" fillId="2" borderId="1" xfId="0" applyFont="1" applyFill="1" applyBorder="1" applyAlignment="1">
      <alignment vertical="center"/>
    </xf>
    <xf numFmtId="4" fontId="11" fillId="0" borderId="7" xfId="0" applyNumberFormat="1" applyFont="1" applyBorder="1" applyAlignment="1">
      <alignment horizontal="center" vertical="center" wrapText="1"/>
    </xf>
    <xf numFmtId="0" fontId="31" fillId="0" borderId="16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center" wrapText="1"/>
    </xf>
    <xf numFmtId="0" fontId="27" fillId="0" borderId="18" xfId="0" applyFont="1" applyBorder="1" applyAlignment="1">
      <alignment horizontal="left" vertical="top" wrapText="1"/>
    </xf>
    <xf numFmtId="0" fontId="27" fillId="0" borderId="1" xfId="0" applyFont="1" applyBorder="1" applyAlignment="1">
      <alignment wrapText="1"/>
    </xf>
    <xf numFmtId="4" fontId="7" fillId="0" borderId="19" xfId="0" applyNumberFormat="1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left" vertical="top" wrapText="1"/>
    </xf>
    <xf numFmtId="0" fontId="27" fillId="0" borderId="20" xfId="0" applyFont="1" applyBorder="1" applyAlignment="1">
      <alignment horizontal="center" vertical="top" wrapText="1"/>
    </xf>
    <xf numFmtId="0" fontId="27" fillId="0" borderId="21" xfId="0" applyFont="1" applyBorder="1" applyAlignment="1">
      <alignment horizontal="left" vertical="top" wrapText="1"/>
    </xf>
    <xf numFmtId="0" fontId="27" fillId="0" borderId="22" xfId="0" applyFont="1" applyBorder="1" applyAlignment="1">
      <alignment horizontal="left" vertical="top" wrapText="1"/>
    </xf>
    <xf numFmtId="4" fontId="7" fillId="0" borderId="23" xfId="0" applyNumberFormat="1" applyFont="1" applyBorder="1" applyAlignment="1">
      <alignment horizontal="center" vertical="center" wrapText="1"/>
    </xf>
    <xf numFmtId="0" fontId="27" fillId="0" borderId="24" xfId="0" applyFont="1" applyBorder="1" applyAlignment="1">
      <alignment horizontal="center" vertical="top" wrapText="1"/>
    </xf>
    <xf numFmtId="0" fontId="31" fillId="0" borderId="17" xfId="0" applyFont="1" applyBorder="1" applyAlignment="1">
      <alignment horizontal="center" vertical="top" wrapText="1"/>
    </xf>
    <xf numFmtId="0" fontId="31" fillId="0" borderId="10" xfId="0" applyFont="1" applyBorder="1" applyAlignment="1">
      <alignment horizontal="center" vertical="top" wrapText="1"/>
    </xf>
    <xf numFmtId="0" fontId="7" fillId="0" borderId="29" xfId="0" applyFont="1" applyBorder="1" applyAlignment="1">
      <alignment horizontal="center" vertical="center" wrapText="1"/>
    </xf>
    <xf numFmtId="0" fontId="31" fillId="0" borderId="30" xfId="0" applyFont="1" applyBorder="1" applyAlignment="1">
      <alignment horizontal="left" vertical="top" wrapText="1"/>
    </xf>
    <xf numFmtId="0" fontId="27" fillId="0" borderId="31" xfId="0" applyFont="1" applyBorder="1" applyAlignment="1">
      <alignment horizontal="left" vertical="top" wrapText="1"/>
    </xf>
    <xf numFmtId="4" fontId="11" fillId="0" borderId="32" xfId="0" applyNumberFormat="1" applyFont="1" applyBorder="1" applyAlignment="1">
      <alignment horizontal="center" vertical="center" wrapText="1"/>
    </xf>
    <xf numFmtId="0" fontId="31" fillId="0" borderId="33" xfId="0" applyFont="1" applyBorder="1" applyAlignment="1">
      <alignment horizontal="center" vertical="top" wrapText="1"/>
    </xf>
    <xf numFmtId="0" fontId="7" fillId="0" borderId="17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left" vertical="top" wrapText="1"/>
    </xf>
    <xf numFmtId="0" fontId="27" fillId="0" borderId="34" xfId="0" applyFont="1" applyBorder="1" applyAlignment="1">
      <alignment horizontal="left" vertical="top" wrapText="1"/>
    </xf>
    <xf numFmtId="4" fontId="11" fillId="0" borderId="14" xfId="0" applyNumberFormat="1" applyFont="1" applyBorder="1" applyAlignment="1">
      <alignment horizontal="center" vertical="center" wrapText="1"/>
    </xf>
    <xf numFmtId="0" fontId="31" fillId="0" borderId="61" xfId="0" applyFont="1" applyBorder="1" applyAlignment="1">
      <alignment horizontal="center" vertical="top" wrapText="1"/>
    </xf>
    <xf numFmtId="0" fontId="31" fillId="0" borderId="0" xfId="0" applyFont="1" applyBorder="1" applyAlignment="1">
      <alignment horizontal="center" vertical="top" wrapText="1"/>
    </xf>
    <xf numFmtId="0" fontId="27" fillId="0" borderId="34" xfId="0" applyFont="1" applyBorder="1" applyAlignment="1">
      <alignment wrapText="1"/>
    </xf>
    <xf numFmtId="0" fontId="27" fillId="0" borderId="31" xfId="0" applyFont="1" applyBorder="1" applyAlignment="1">
      <alignment wrapText="1"/>
    </xf>
    <xf numFmtId="0" fontId="7" fillId="0" borderId="11" xfId="0" applyFont="1" applyBorder="1" applyAlignment="1">
      <alignment horizontal="center" vertical="center" wrapText="1"/>
    </xf>
    <xf numFmtId="0" fontId="11" fillId="0" borderId="10" xfId="0" applyFont="1" applyBorder="1" applyAlignment="1">
      <alignment vertical="center" wrapText="1"/>
    </xf>
    <xf numFmtId="0" fontId="7" fillId="0" borderId="35" xfId="0" applyFont="1" applyBorder="1" applyAlignment="1">
      <alignment horizontal="center" vertical="center" wrapText="1"/>
    </xf>
    <xf numFmtId="4" fontId="11" fillId="0" borderId="10" xfId="0" applyNumberFormat="1" applyFont="1" applyBorder="1" applyAlignment="1">
      <alignment horizontal="center" vertical="center" wrapText="1"/>
    </xf>
    <xf numFmtId="0" fontId="7" fillId="0" borderId="0" xfId="0" applyFont="1" applyAlignment="1"/>
    <xf numFmtId="0" fontId="31" fillId="0" borderId="0" xfId="0" applyFont="1" applyAlignment="1">
      <alignment horizontal="left"/>
    </xf>
    <xf numFmtId="0" fontId="27" fillId="0" borderId="1" xfId="0" applyFont="1" applyBorder="1" applyAlignment="1">
      <alignment vertical="center"/>
    </xf>
    <xf numFmtId="0" fontId="27" fillId="0" borderId="0" xfId="0" applyFont="1" applyAlignment="1"/>
    <xf numFmtId="0" fontId="27" fillId="2" borderId="1" xfId="0" applyFont="1" applyFill="1" applyBorder="1" applyAlignment="1">
      <alignment horizontal="center" vertical="center"/>
    </xf>
    <xf numFmtId="14" fontId="27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14" fontId="27" fillId="0" borderId="1" xfId="0" applyNumberFormat="1" applyFont="1" applyBorder="1" applyAlignment="1">
      <alignment horizontal="center"/>
    </xf>
    <xf numFmtId="0" fontId="27" fillId="0" borderId="1" xfId="0" applyFont="1" applyBorder="1" applyAlignment="1">
      <alignment horizontal="center" wrapText="1"/>
    </xf>
    <xf numFmtId="0" fontId="27" fillId="0" borderId="1" xfId="0" applyFont="1" applyBorder="1" applyAlignment="1">
      <alignment horizontal="center"/>
    </xf>
    <xf numFmtId="4" fontId="27" fillId="0" borderId="0" xfId="0" applyNumberFormat="1" applyFont="1"/>
    <xf numFmtId="0" fontId="7" fillId="0" borderId="1" xfId="0" applyFont="1" applyBorder="1" applyAlignment="1">
      <alignment horizontal="left" vertical="center" wrapText="1"/>
    </xf>
    <xf numFmtId="0" fontId="36" fillId="0" borderId="0" xfId="0" applyFont="1" applyAlignment="1">
      <alignment horizontal="center" wrapText="1"/>
    </xf>
    <xf numFmtId="0" fontId="37" fillId="0" borderId="0" xfId="0" applyFont="1" applyAlignment="1">
      <alignment horizontal="center" wrapText="1"/>
    </xf>
    <xf numFmtId="0" fontId="39" fillId="0" borderId="3" xfId="0" applyFont="1" applyBorder="1" applyAlignment="1">
      <alignment horizontal="center" vertical="top" wrapText="1"/>
    </xf>
    <xf numFmtId="0" fontId="39" fillId="0" borderId="55" xfId="0" applyFont="1" applyBorder="1" applyAlignment="1">
      <alignment horizontal="center" vertical="top" wrapText="1"/>
    </xf>
    <xf numFmtId="0" fontId="39" fillId="0" borderId="11" xfId="0" applyFont="1" applyBorder="1" applyAlignment="1">
      <alignment horizontal="center" vertical="top" wrapText="1"/>
    </xf>
    <xf numFmtId="4" fontId="22" fillId="0" borderId="8" xfId="0" applyNumberFormat="1" applyFont="1" applyBorder="1" applyAlignment="1">
      <alignment horizontal="center" vertical="center" wrapText="1"/>
    </xf>
    <xf numFmtId="4" fontId="22" fillId="0" borderId="13" xfId="0" applyNumberFormat="1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center" wrapText="1"/>
    </xf>
    <xf numFmtId="0" fontId="39" fillId="0" borderId="17" xfId="0" applyFont="1" applyBorder="1" applyAlignment="1">
      <alignment horizontal="center" vertical="center" wrapText="1"/>
    </xf>
    <xf numFmtId="0" fontId="39" fillId="0" borderId="10" xfId="0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top" wrapText="1"/>
    </xf>
    <xf numFmtId="0" fontId="39" fillId="0" borderId="17" xfId="0" applyFont="1" applyBorder="1" applyAlignment="1">
      <alignment horizontal="center" vertical="top" wrapText="1"/>
    </xf>
    <xf numFmtId="0" fontId="39" fillId="0" borderId="10" xfId="0" applyFont="1" applyBorder="1" applyAlignment="1">
      <alignment horizontal="center" vertical="top" wrapText="1"/>
    </xf>
    <xf numFmtId="0" fontId="11" fillId="0" borderId="0" xfId="0" applyFont="1" applyAlignment="1">
      <alignment horizontal="right"/>
    </xf>
    <xf numFmtId="0" fontId="7" fillId="0" borderId="4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31" fillId="0" borderId="25" xfId="0" applyFont="1" applyBorder="1" applyAlignment="1">
      <alignment horizontal="left" vertical="top" wrapText="1"/>
    </xf>
    <xf numFmtId="0" fontId="31" fillId="0" borderId="27" xfId="0" applyFont="1" applyBorder="1" applyAlignment="1">
      <alignment horizontal="left" vertical="top" wrapText="1"/>
    </xf>
    <xf numFmtId="0" fontId="27" fillId="0" borderId="26" xfId="0" applyFont="1" applyBorder="1" applyAlignment="1">
      <alignment horizontal="left" vertical="top" wrapText="1"/>
    </xf>
    <xf numFmtId="0" fontId="27" fillId="0" borderId="28" xfId="0" applyFont="1" applyBorder="1" applyAlignment="1">
      <alignment horizontal="left" vertical="top" wrapText="1"/>
    </xf>
    <xf numFmtId="4" fontId="11" fillId="0" borderId="8" xfId="0" applyNumberFormat="1" applyFont="1" applyBorder="1" applyAlignment="1">
      <alignment horizontal="center" vertical="center" wrapText="1"/>
    </xf>
    <xf numFmtId="4" fontId="11" fillId="0" borderId="13" xfId="0" applyNumberFormat="1" applyFont="1" applyBorder="1" applyAlignment="1">
      <alignment horizontal="center" vertical="center" wrapText="1"/>
    </xf>
    <xf numFmtId="0" fontId="11" fillId="0" borderId="0" xfId="0" applyFont="1" applyAlignment="1"/>
    <xf numFmtId="0" fontId="27" fillId="0" borderId="0" xfId="0" applyFont="1" applyAlignment="1"/>
    <xf numFmtId="0" fontId="31" fillId="0" borderId="6" xfId="0" applyFont="1" applyBorder="1" applyAlignment="1">
      <alignment horizontal="center" vertical="top" wrapText="1"/>
    </xf>
    <xf numFmtId="0" fontId="31" fillId="0" borderId="7" xfId="0" applyFont="1" applyBorder="1" applyAlignment="1">
      <alignment horizontal="center" vertical="top" wrapText="1"/>
    </xf>
    <xf numFmtId="0" fontId="27" fillId="0" borderId="11" xfId="0" applyFont="1" applyBorder="1" applyAlignment="1">
      <alignment horizontal="center" vertical="top" wrapText="1"/>
    </xf>
    <xf numFmtId="0" fontId="27" fillId="0" borderId="12" xfId="0" applyFont="1" applyBorder="1" applyAlignment="1">
      <alignment horizontal="center" vertical="top" wrapText="1"/>
    </xf>
    <xf numFmtId="0" fontId="7" fillId="0" borderId="17" xfId="0" applyFont="1" applyBorder="1" applyAlignment="1">
      <alignment horizontal="center" vertical="center" wrapText="1"/>
    </xf>
    <xf numFmtId="0" fontId="31" fillId="0" borderId="15" xfId="0" applyFont="1" applyBorder="1" applyAlignment="1">
      <alignment horizontal="center" vertical="top" wrapText="1"/>
    </xf>
    <xf numFmtId="0" fontId="31" fillId="3" borderId="0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31" fillId="0" borderId="0" xfId="0" applyFont="1" applyAlignment="1">
      <alignment horizontal="center"/>
    </xf>
    <xf numFmtId="0" fontId="31" fillId="0" borderId="2" xfId="0" applyFont="1" applyBorder="1" applyAlignment="1">
      <alignment horizontal="center"/>
    </xf>
    <xf numFmtId="0" fontId="31" fillId="3" borderId="0" xfId="0" applyFont="1" applyFill="1" applyAlignment="1">
      <alignment horizontal="left"/>
    </xf>
    <xf numFmtId="0" fontId="31" fillId="3" borderId="0" xfId="0" applyFont="1" applyFill="1" applyBorder="1" applyAlignment="1">
      <alignment horizontal="left"/>
    </xf>
    <xf numFmtId="0" fontId="30" fillId="0" borderId="0" xfId="0" applyFont="1" applyAlignment="1" applyProtection="1">
      <alignment horizontal="right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10" xfId="0" applyFont="1" applyBorder="1" applyAlignment="1" applyProtection="1">
      <alignment horizontal="center" vertical="center" wrapText="1"/>
      <protection hidden="1"/>
    </xf>
    <xf numFmtId="0" fontId="23" fillId="0" borderId="25" xfId="0" applyFont="1" applyBorder="1" applyAlignment="1" applyProtection="1">
      <alignment horizontal="left" vertical="top" wrapText="1"/>
      <protection hidden="1"/>
    </xf>
    <xf numFmtId="0" fontId="23" fillId="0" borderId="27" xfId="0" applyFont="1" applyBorder="1" applyAlignment="1" applyProtection="1">
      <alignment horizontal="left" vertical="top" wrapText="1"/>
      <protection hidden="1"/>
    </xf>
    <xf numFmtId="0" fontId="0" fillId="0" borderId="26" xfId="0" applyBorder="1" applyAlignment="1" applyProtection="1">
      <alignment horizontal="left" vertical="top" wrapText="1"/>
      <protection hidden="1"/>
    </xf>
    <xf numFmtId="0" fontId="0" fillId="0" borderId="28" xfId="0" applyBorder="1" applyAlignment="1" applyProtection="1">
      <alignment horizontal="left" vertical="top" wrapText="1"/>
      <protection hidden="1"/>
    </xf>
    <xf numFmtId="4" fontId="22" fillId="0" borderId="8" xfId="0" applyNumberFormat="1" applyFont="1" applyBorder="1" applyAlignment="1" applyProtection="1">
      <alignment horizontal="center" vertical="center" wrapText="1"/>
      <protection hidden="1"/>
    </xf>
    <xf numFmtId="4" fontId="22" fillId="0" borderId="13" xfId="0" applyNumberFormat="1" applyFont="1" applyBorder="1" applyAlignment="1" applyProtection="1">
      <alignment horizontal="center" vertical="center" wrapText="1"/>
      <protection hidden="1"/>
    </xf>
    <xf numFmtId="0" fontId="28" fillId="0" borderId="0" xfId="0" applyFont="1" applyAlignment="1" applyProtection="1">
      <protection hidden="1"/>
    </xf>
    <xf numFmtId="0" fontId="0" fillId="0" borderId="0" xfId="0" applyAlignment="1" applyProtection="1">
      <protection hidden="1"/>
    </xf>
    <xf numFmtId="0" fontId="23" fillId="0" borderId="6" xfId="0" applyFont="1" applyBorder="1" applyAlignment="1" applyProtection="1">
      <alignment horizontal="center" vertical="top" wrapText="1"/>
      <protection hidden="1"/>
    </xf>
    <xf numFmtId="0" fontId="23" fillId="0" borderId="7" xfId="0" applyFont="1" applyBorder="1" applyAlignment="1" applyProtection="1">
      <alignment horizontal="center" vertical="top" wrapText="1"/>
      <protection hidden="1"/>
    </xf>
    <xf numFmtId="0" fontId="24" fillId="0" borderId="11" xfId="0" applyFont="1" applyBorder="1" applyAlignment="1" applyProtection="1">
      <alignment horizontal="center" vertical="top" wrapText="1"/>
      <protection hidden="1"/>
    </xf>
    <xf numFmtId="0" fontId="24" fillId="0" borderId="12" xfId="0" applyFont="1" applyBorder="1" applyAlignment="1" applyProtection="1">
      <alignment horizontal="center" vertical="top" wrapText="1"/>
      <protection hidden="1"/>
    </xf>
    <xf numFmtId="0" fontId="4" fillId="0" borderId="17" xfId="0" applyFont="1" applyBorder="1" applyAlignment="1" applyProtection="1">
      <alignment horizontal="center" vertical="center" wrapText="1"/>
      <protection hidden="1"/>
    </xf>
    <xf numFmtId="0" fontId="23" fillId="0" borderId="15" xfId="0" applyFont="1" applyBorder="1" applyAlignment="1" applyProtection="1">
      <alignment horizontal="center" vertical="top" wrapText="1"/>
      <protection hidden="1"/>
    </xf>
    <xf numFmtId="0" fontId="16" fillId="3" borderId="0" xfId="0" applyFont="1" applyFill="1" applyBorder="1" applyAlignment="1" applyProtection="1">
      <alignment horizontal="center"/>
      <protection hidden="1"/>
    </xf>
    <xf numFmtId="0" fontId="14" fillId="0" borderId="0" xfId="0" applyFont="1" applyAlignment="1" applyProtection="1">
      <alignment horizontal="center"/>
      <protection hidden="1"/>
    </xf>
    <xf numFmtId="0" fontId="12" fillId="0" borderId="0" xfId="0" applyFont="1" applyAlignment="1" applyProtection="1">
      <alignment horizontal="center"/>
      <protection hidden="1"/>
    </xf>
    <xf numFmtId="0" fontId="16" fillId="0" borderId="2" xfId="0" applyFont="1" applyBorder="1" applyAlignment="1" applyProtection="1">
      <alignment horizontal="center"/>
      <protection hidden="1"/>
    </xf>
    <xf numFmtId="0" fontId="18" fillId="3" borderId="0" xfId="0" applyFont="1" applyFill="1" applyAlignment="1" applyProtection="1">
      <alignment horizontal="left"/>
      <protection hidden="1"/>
    </xf>
    <xf numFmtId="0" fontId="18" fillId="3" borderId="0" xfId="0" applyFont="1" applyFill="1" applyBorder="1" applyAlignment="1" applyProtection="1">
      <alignment horizontal="left"/>
      <protection hidden="1"/>
    </xf>
    <xf numFmtId="0" fontId="0" fillId="0" borderId="0" xfId="0" applyAlignment="1" applyProtection="1">
      <alignment horizontal="left"/>
      <protection hidden="1"/>
    </xf>
    <xf numFmtId="0" fontId="34" fillId="0" borderId="0" xfId="0" applyFont="1" applyAlignment="1" applyProtection="1">
      <alignment horizontal="center"/>
      <protection hidden="1"/>
    </xf>
    <xf numFmtId="0" fontId="35" fillId="0" borderId="0" xfId="0" applyFont="1" applyAlignment="1" applyProtection="1">
      <alignment horizontal="center"/>
      <protection hidden="1"/>
    </xf>
    <xf numFmtId="0" fontId="35" fillId="0" borderId="2" xfId="0" applyFont="1" applyBorder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right"/>
      <protection hidden="1"/>
    </xf>
    <xf numFmtId="2" fontId="12" fillId="0" borderId="0" xfId="0" applyNumberFormat="1" applyFont="1" applyFill="1" applyBorder="1" applyAlignment="1" applyProtection="1">
      <alignment horizontal="right"/>
      <protection hidden="1"/>
    </xf>
    <xf numFmtId="0" fontId="0" fillId="0" borderId="2" xfId="0" applyBorder="1" applyAlignment="1" applyProtection="1">
      <alignment horizontal="right"/>
      <protection hidden="1"/>
    </xf>
    <xf numFmtId="4" fontId="22" fillId="0" borderId="4" xfId="0" applyNumberFormat="1" applyFont="1" applyBorder="1" applyAlignment="1" applyProtection="1">
      <alignment horizontal="center" vertical="center" wrapText="1"/>
      <protection hidden="1"/>
    </xf>
    <xf numFmtId="0" fontId="23" fillId="0" borderId="41" xfId="0" applyFont="1" applyBorder="1" applyAlignment="1" applyProtection="1">
      <alignment horizontal="center" vertical="top" wrapText="1"/>
      <protection hidden="1"/>
    </xf>
    <xf numFmtId="0" fontId="0" fillId="3" borderId="1" xfId="0" applyFill="1" applyBorder="1" applyAlignment="1" applyProtection="1">
      <alignment horizontal="center" vertical="center"/>
      <protection hidden="1"/>
    </xf>
    <xf numFmtId="14" fontId="0" fillId="0" borderId="1" xfId="0" applyNumberFormat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26" fillId="0" borderId="11" xfId="0" applyFont="1" applyBorder="1" applyAlignment="1" applyProtection="1">
      <alignment horizontal="center" vertical="top" wrapText="1"/>
      <protection hidden="1"/>
    </xf>
    <xf numFmtId="0" fontId="26" fillId="0" borderId="12" xfId="0" applyFont="1" applyBorder="1" applyAlignment="1" applyProtection="1">
      <alignment horizontal="center" vertical="top" wrapText="1"/>
      <protection hidden="1"/>
    </xf>
    <xf numFmtId="4" fontId="22" fillId="0" borderId="10" xfId="0" applyNumberFormat="1" applyFont="1" applyBorder="1" applyAlignment="1" applyProtection="1">
      <alignment horizontal="center" vertical="center" wrapText="1"/>
      <protection hidden="1"/>
    </xf>
    <xf numFmtId="0" fontId="26" fillId="0" borderId="19" xfId="0" applyFont="1" applyBorder="1" applyAlignment="1" applyProtection="1">
      <alignment horizontal="center" vertical="top" wrapText="1"/>
      <protection hidden="1"/>
    </xf>
    <xf numFmtId="0" fontId="24" fillId="0" borderId="1" xfId="0" applyFont="1" applyBorder="1" applyAlignment="1" applyProtection="1">
      <alignment horizontal="left" vertical="center"/>
      <protection hidden="1"/>
    </xf>
    <xf numFmtId="0" fontId="26" fillId="0" borderId="23" xfId="0" applyFont="1" applyBorder="1" applyAlignment="1" applyProtection="1">
      <alignment horizontal="center" vertical="top" wrapText="1"/>
      <protection hidden="1"/>
    </xf>
    <xf numFmtId="0" fontId="23" fillId="0" borderId="42" xfId="0" applyFont="1" applyBorder="1" applyAlignment="1" applyProtection="1">
      <alignment vertical="top" wrapText="1"/>
      <protection hidden="1"/>
    </xf>
    <xf numFmtId="0" fontId="0" fillId="0" borderId="31" xfId="0" applyBorder="1" applyAlignment="1" applyProtection="1">
      <alignment vertical="top" wrapText="1"/>
      <protection hidden="1"/>
    </xf>
    <xf numFmtId="4" fontId="22" fillId="0" borderId="43" xfId="0" applyNumberFormat="1" applyFont="1" applyBorder="1" applyAlignment="1" applyProtection="1">
      <alignment horizontal="center" vertical="center" wrapText="1"/>
      <protection hidden="1"/>
    </xf>
    <xf numFmtId="0" fontId="23" fillId="0" borderId="44" xfId="0" applyFont="1" applyBorder="1" applyAlignment="1" applyProtection="1">
      <alignment horizontal="center" vertical="top" wrapText="1"/>
      <protection hidden="1"/>
    </xf>
    <xf numFmtId="0" fontId="0" fillId="3" borderId="39" xfId="0" applyFill="1" applyBorder="1" applyAlignment="1" applyProtection="1">
      <alignment horizontal="center" vertical="center"/>
      <protection hidden="1"/>
    </xf>
    <xf numFmtId="14" fontId="0" fillId="0" borderId="39" xfId="0" applyNumberFormat="1" applyBorder="1" applyAlignment="1" applyProtection="1">
      <alignment horizontal="center" vertical="center"/>
      <protection hidden="1"/>
    </xf>
    <xf numFmtId="0" fontId="24" fillId="0" borderId="39" xfId="0" applyFont="1" applyBorder="1" applyAlignment="1" applyProtection="1">
      <alignment horizontal="left" vertical="center"/>
      <protection hidden="1"/>
    </xf>
    <xf numFmtId="0" fontId="0" fillId="0" borderId="39" xfId="0" applyBorder="1" applyAlignment="1" applyProtection="1">
      <alignment horizontal="center" vertic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14" fontId="0" fillId="2" borderId="1" xfId="0" applyNumberFormat="1" applyFill="1" applyBorder="1" applyAlignment="1" applyProtection="1">
      <alignment horizontal="center"/>
      <protection hidden="1"/>
    </xf>
    <xf numFmtId="0" fontId="0" fillId="2" borderId="1" xfId="0" applyFill="1" applyBorder="1" applyAlignment="1" applyProtection="1">
      <alignment horizontal="left" vertical="center"/>
      <protection hidden="1"/>
    </xf>
    <xf numFmtId="0" fontId="0" fillId="2" borderId="1" xfId="0" applyFill="1" applyBorder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vertical="center" wrapText="1"/>
      <protection hidden="1"/>
    </xf>
    <xf numFmtId="14" fontId="0" fillId="2" borderId="1" xfId="0" applyNumberFormat="1" applyFill="1" applyBorder="1" applyAlignment="1" applyProtection="1">
      <alignment horizontal="center" wrapText="1"/>
      <protection hidden="1"/>
    </xf>
    <xf numFmtId="0" fontId="0" fillId="2" borderId="1" xfId="0" applyFill="1" applyBorder="1" applyAlignment="1" applyProtection="1">
      <alignment horizontal="left" vertical="center" wrapText="1"/>
      <protection hidden="1"/>
    </xf>
    <xf numFmtId="0" fontId="0" fillId="2" borderId="1" xfId="0" applyFill="1" applyBorder="1" applyProtection="1">
      <protection hidden="1"/>
    </xf>
    <xf numFmtId="0" fontId="0" fillId="2" borderId="1" xfId="0" applyFill="1" applyBorder="1" applyAlignment="1" applyProtection="1">
      <alignment horizontal="center" wrapText="1"/>
      <protection hidden="1"/>
    </xf>
    <xf numFmtId="14" fontId="24" fillId="0" borderId="1" xfId="0" applyNumberFormat="1" applyFont="1" applyBorder="1" applyAlignment="1" applyProtection="1">
      <alignment horizontal="center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14" fontId="0" fillId="0" borderId="1" xfId="0" applyNumberFormat="1" applyBorder="1" applyAlignment="1" applyProtection="1">
      <alignment horizontal="center" wrapText="1"/>
      <protection hidden="1"/>
    </xf>
    <xf numFmtId="14" fontId="0" fillId="0" borderId="1" xfId="0" applyNumberFormat="1" applyBorder="1" applyAlignment="1" applyProtection="1">
      <alignment wrapText="1"/>
      <protection hidden="1"/>
    </xf>
    <xf numFmtId="0" fontId="5" fillId="0" borderId="1" xfId="0" applyFont="1" applyBorder="1" applyAlignment="1" applyProtection="1">
      <alignment horizontal="left" vertical="center" wrapText="1"/>
      <protection hidden="1"/>
    </xf>
    <xf numFmtId="0" fontId="6" fillId="0" borderId="1" xfId="0" applyFont="1" applyBorder="1" applyAlignment="1" applyProtection="1">
      <alignment vertical="center" wrapText="1"/>
      <protection hidden="1"/>
    </xf>
    <xf numFmtId="0" fontId="9" fillId="0" borderId="1" xfId="0" applyFont="1" applyBorder="1" applyAlignment="1" applyProtection="1">
      <alignment horizontal="left" vertical="center" wrapText="1"/>
      <protection hidden="1"/>
    </xf>
    <xf numFmtId="0" fontId="7" fillId="0" borderId="1" xfId="0" applyFont="1" applyFill="1" applyBorder="1" applyAlignment="1" applyProtection="1">
      <alignment horizontal="left" vertical="center" wrapText="1"/>
      <protection hidden="1"/>
    </xf>
    <xf numFmtId="0" fontId="9" fillId="0" borderId="1" xfId="0" applyFont="1" applyFill="1" applyBorder="1" applyAlignment="1" applyProtection="1">
      <alignment horizontal="left" vertical="center" wrapText="1"/>
      <protection hidden="1"/>
    </xf>
    <xf numFmtId="0" fontId="24" fillId="3" borderId="1" xfId="0" applyFont="1" applyFill="1" applyBorder="1" applyAlignment="1" applyProtection="1">
      <alignment horizontal="center" vertical="center" wrapText="1"/>
      <protection hidden="1"/>
    </xf>
    <xf numFmtId="14" fontId="27" fillId="0" borderId="1" xfId="0" applyNumberFormat="1" applyFont="1" applyBorder="1" applyAlignment="1" applyProtection="1">
      <alignment horizontal="center" vertical="center" wrapText="1"/>
      <protection hidden="1"/>
    </xf>
    <xf numFmtId="14" fontId="27" fillId="0" borderId="1" xfId="0" applyNumberFormat="1" applyFont="1" applyBorder="1" applyAlignment="1" applyProtection="1">
      <alignment horizontal="center" vertical="center"/>
      <protection hidden="1"/>
    </xf>
    <xf numFmtId="4" fontId="23" fillId="0" borderId="33" xfId="0" applyNumberFormat="1" applyFont="1" applyBorder="1" applyAlignment="1" applyProtection="1">
      <alignment horizontal="center" vertical="top" wrapText="1"/>
      <protection hidden="1"/>
    </xf>
    <xf numFmtId="14" fontId="48" fillId="0" borderId="1" xfId="0" applyNumberFormat="1" applyFont="1" applyBorder="1" applyAlignment="1" applyProtection="1">
      <alignment horizontal="center" vertical="center" wrapText="1"/>
      <protection hidden="1"/>
    </xf>
    <xf numFmtId="4" fontId="15" fillId="0" borderId="0" xfId="0" applyNumberFormat="1" applyFont="1" applyAlignment="1" applyProtection="1">
      <alignment horizontal="center"/>
      <protection hidden="1"/>
    </xf>
    <xf numFmtId="2" fontId="23" fillId="0" borderId="33" xfId="0" applyNumberFormat="1" applyFont="1" applyBorder="1" applyAlignment="1" applyProtection="1">
      <alignment horizontal="center" vertical="top" wrapText="1"/>
      <protection hidden="1"/>
    </xf>
    <xf numFmtId="0" fontId="23" fillId="0" borderId="29" xfId="0" applyFont="1" applyBorder="1" applyAlignment="1" applyProtection="1">
      <alignment horizontal="left" vertical="top" wrapText="1"/>
      <protection hidden="1"/>
    </xf>
    <xf numFmtId="0" fontId="0" fillId="0" borderId="29" xfId="0" applyBorder="1" applyAlignment="1" applyProtection="1">
      <alignment wrapText="1"/>
      <protection hidden="1"/>
    </xf>
    <xf numFmtId="4" fontId="22" fillId="0" borderId="29" xfId="0" applyNumberFormat="1" applyFont="1" applyBorder="1" applyAlignment="1" applyProtection="1">
      <alignment horizontal="center" vertical="center" wrapText="1"/>
      <protection hidden="1"/>
    </xf>
    <xf numFmtId="0" fontId="2" fillId="0" borderId="39" xfId="0" applyFont="1" applyBorder="1" applyAlignment="1" applyProtection="1">
      <alignment vertical="center"/>
      <protection hidden="1"/>
    </xf>
    <xf numFmtId="0" fontId="4" fillId="0" borderId="40" xfId="0" applyFont="1" applyBorder="1" applyAlignment="1" applyProtection="1">
      <alignment horizontal="center" vertical="center" wrapText="1"/>
      <protection hidden="1"/>
    </xf>
    <xf numFmtId="0" fontId="22" fillId="0" borderId="29" xfId="0" applyFont="1" applyBorder="1" applyAlignment="1" applyProtection="1">
      <alignment vertical="center" wrapText="1"/>
      <protection hidden="1"/>
    </xf>
    <xf numFmtId="2" fontId="23" fillId="0" borderId="32" xfId="0" applyNumberFormat="1" applyFont="1" applyBorder="1" applyAlignment="1" applyProtection="1">
      <alignment horizontal="center" vertical="top" wrapText="1"/>
      <protection hidden="1"/>
    </xf>
    <xf numFmtId="0" fontId="4" fillId="0" borderId="39" xfId="0" applyFont="1" applyFill="1" applyBorder="1" applyAlignment="1" applyProtection="1">
      <alignment vertical="center" wrapText="1"/>
      <protection hidden="1"/>
    </xf>
    <xf numFmtId="0" fontId="0" fillId="0" borderId="0" xfId="0" applyBorder="1" applyProtection="1">
      <protection hidden="1"/>
    </xf>
    <xf numFmtId="0" fontId="23" fillId="0" borderId="5" xfId="0" applyFont="1" applyBorder="1" applyAlignment="1" applyProtection="1">
      <alignment horizontal="center" vertical="top" wrapText="1"/>
      <protection hidden="1"/>
    </xf>
    <xf numFmtId="0" fontId="24" fillId="0" borderId="37" xfId="0" applyFont="1" applyBorder="1" applyAlignment="1" applyProtection="1">
      <alignment horizontal="center" vertical="center"/>
      <protection hidden="1"/>
    </xf>
    <xf numFmtId="14" fontId="24" fillId="0" borderId="38" xfId="0" applyNumberFormat="1" applyFont="1" applyBorder="1" applyAlignment="1" applyProtection="1">
      <alignment horizontal="center" vertical="center"/>
      <protection hidden="1"/>
    </xf>
    <xf numFmtId="0" fontId="24" fillId="3" borderId="37" xfId="0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0" fillId="0" borderId="0" xfId="0" applyBorder="1" applyAlignment="1" applyProtection="1">
      <alignment wrapText="1"/>
      <protection hidden="1"/>
    </xf>
    <xf numFmtId="4" fontId="22" fillId="0" borderId="0" xfId="0" applyNumberFormat="1" applyFont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wrapText="1"/>
      <protection hidden="1"/>
    </xf>
    <xf numFmtId="0" fontId="24" fillId="0" borderId="37" xfId="0" applyFont="1" applyBorder="1" applyAlignment="1" applyProtection="1">
      <alignment horizontal="center" vertical="center" wrapText="1"/>
      <protection hidden="1"/>
    </xf>
    <xf numFmtId="14" fontId="24" fillId="0" borderId="38" xfId="0" applyNumberFormat="1" applyFont="1" applyBorder="1" applyAlignment="1" applyProtection="1">
      <alignment horizontal="center" vertical="center" wrapText="1"/>
      <protection hidden="1"/>
    </xf>
    <xf numFmtId="0" fontId="22" fillId="0" borderId="0" xfId="0" applyFont="1" applyBorder="1" applyAlignment="1" applyProtection="1">
      <alignment vertical="center" wrapText="1"/>
      <protection hidden="1"/>
    </xf>
    <xf numFmtId="0" fontId="0" fillId="0" borderId="36" xfId="0" applyBorder="1" applyProtection="1">
      <protection hidden="1"/>
    </xf>
    <xf numFmtId="0" fontId="0" fillId="3" borderId="37" xfId="0" applyFill="1" applyBorder="1" applyProtection="1">
      <protection hidden="1"/>
    </xf>
    <xf numFmtId="0" fontId="0" fillId="2" borderId="38" xfId="0" applyFill="1" applyBorder="1" applyAlignment="1" applyProtection="1">
      <alignment horizontal="center" wrapText="1"/>
      <protection hidden="1"/>
    </xf>
    <xf numFmtId="0" fontId="24" fillId="2" borderId="1" xfId="0" applyFont="1" applyFill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left" wrapText="1"/>
      <protection hidden="1"/>
    </xf>
    <xf numFmtId="0" fontId="47" fillId="0" borderId="0" xfId="0" applyFont="1" applyProtection="1">
      <protection hidden="1"/>
    </xf>
    <xf numFmtId="0" fontId="41" fillId="0" borderId="0" xfId="0" applyFont="1" applyAlignment="1" applyProtection="1">
      <alignment horizontal="center"/>
      <protection hidden="1"/>
    </xf>
    <xf numFmtId="0" fontId="42" fillId="0" borderId="0" xfId="0" applyFont="1" applyAlignment="1" applyProtection="1">
      <alignment horizontal="center"/>
      <protection hidden="1"/>
    </xf>
    <xf numFmtId="0" fontId="15" fillId="0" borderId="0" xfId="0" applyFont="1" applyAlignment="1" applyProtection="1">
      <alignment horizontal="left"/>
      <protection hidden="1"/>
    </xf>
    <xf numFmtId="0" fontId="16" fillId="0" borderId="0" xfId="0" applyFont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43" fillId="3" borderId="0" xfId="0" applyFont="1" applyFill="1" applyAlignment="1" applyProtection="1">
      <alignment horizontal="left"/>
      <protection hidden="1"/>
    </xf>
    <xf numFmtId="0" fontId="11" fillId="0" borderId="0" xfId="0" applyFont="1" applyAlignment="1" applyProtection="1">
      <alignment horizontal="left"/>
      <protection hidden="1"/>
    </xf>
    <xf numFmtId="0" fontId="30" fillId="0" borderId="0" xfId="0" applyFont="1" applyAlignment="1" applyProtection="1">
      <alignment horizontal="center"/>
      <protection hidden="1"/>
    </xf>
    <xf numFmtId="0" fontId="0" fillId="3" borderId="0" xfId="0" applyFill="1" applyProtection="1">
      <protection hidden="1"/>
    </xf>
    <xf numFmtId="0" fontId="25" fillId="0" borderId="1" xfId="0" applyFont="1" applyBorder="1" applyAlignment="1" applyProtection="1">
      <alignment horizontal="left" vertical="center" wrapText="1"/>
      <protection hidden="1"/>
    </xf>
    <xf numFmtId="0" fontId="2" fillId="0" borderId="1" xfId="0" applyFont="1" applyFill="1" applyBorder="1" applyAlignment="1" applyProtection="1">
      <alignment horizontal="left" vertical="center" wrapText="1"/>
      <protection hidden="1"/>
    </xf>
    <xf numFmtId="0" fontId="24" fillId="0" borderId="1" xfId="0" applyFont="1" applyBorder="1" applyAlignment="1" applyProtection="1">
      <alignment horizontal="left" wrapText="1"/>
      <protection hidden="1"/>
    </xf>
    <xf numFmtId="164" fontId="0" fillId="0" borderId="1" xfId="0" applyNumberFormat="1" applyBorder="1" applyAlignment="1" applyProtection="1">
      <alignment horizontal="center"/>
      <protection hidden="1"/>
    </xf>
    <xf numFmtId="0" fontId="27" fillId="0" borderId="2" xfId="0" applyFont="1" applyBorder="1" applyProtection="1">
      <protection hidden="1"/>
    </xf>
    <xf numFmtId="0" fontId="27" fillId="0" borderId="0" xfId="0" applyFont="1" applyProtection="1"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11" fillId="0" borderId="0" xfId="0" applyFont="1" applyAlignment="1" applyProtection="1">
      <alignment horizontal="center"/>
      <protection hidden="1"/>
    </xf>
    <xf numFmtId="0" fontId="31" fillId="0" borderId="0" xfId="0" applyFont="1" applyAlignment="1" applyProtection="1">
      <alignment horizontal="center"/>
      <protection hidden="1"/>
    </xf>
    <xf numFmtId="0" fontId="31" fillId="0" borderId="0" xfId="0" applyFont="1" applyAlignment="1" applyProtection="1">
      <alignment horizontal="center"/>
      <protection hidden="1"/>
    </xf>
    <xf numFmtId="0" fontId="31" fillId="0" borderId="2" xfId="0" applyFont="1" applyBorder="1" applyAlignment="1" applyProtection="1">
      <alignment horizontal="center"/>
      <protection hidden="1"/>
    </xf>
    <xf numFmtId="0" fontId="31" fillId="0" borderId="0" xfId="0" applyFont="1" applyAlignment="1" applyProtection="1">
      <alignment horizontal="left"/>
      <protection hidden="1"/>
    </xf>
    <xf numFmtId="0" fontId="31" fillId="0" borderId="0" xfId="0" applyFont="1" applyBorder="1" applyAlignment="1" applyProtection="1">
      <alignment horizontal="center"/>
      <protection hidden="1"/>
    </xf>
    <xf numFmtId="0" fontId="27" fillId="0" borderId="0" xfId="0" applyFont="1" applyAlignment="1" applyProtection="1">
      <alignment horizontal="left"/>
      <protection hidden="1"/>
    </xf>
    <xf numFmtId="0" fontId="27" fillId="0" borderId="0" xfId="0" applyFont="1" applyAlignment="1" applyProtection="1">
      <alignment horizontal="right"/>
      <protection hidden="1"/>
    </xf>
    <xf numFmtId="0" fontId="31" fillId="3" borderId="0" xfId="0" applyFont="1" applyFill="1" applyAlignment="1" applyProtection="1">
      <alignment horizontal="left"/>
      <protection hidden="1"/>
    </xf>
    <xf numFmtId="0" fontId="27" fillId="0" borderId="0" xfId="0" applyFont="1" applyAlignment="1" applyProtection="1">
      <alignment horizontal="center"/>
      <protection hidden="1"/>
    </xf>
    <xf numFmtId="0" fontId="31" fillId="0" borderId="0" xfId="0" applyNumberFormat="1" applyFont="1" applyAlignment="1" applyProtection="1">
      <alignment horizontal="center"/>
      <protection hidden="1"/>
    </xf>
    <xf numFmtId="0" fontId="11" fillId="0" borderId="0" xfId="0" applyFont="1" applyAlignment="1" applyProtection="1">
      <alignment horizontal="center"/>
      <protection hidden="1"/>
    </xf>
    <xf numFmtId="2" fontId="31" fillId="0" borderId="0" xfId="0" applyNumberFormat="1" applyFont="1" applyProtection="1">
      <protection hidden="1"/>
    </xf>
    <xf numFmtId="0" fontId="31" fillId="3" borderId="0" xfId="0" applyFont="1" applyFill="1" applyBorder="1" applyAlignment="1" applyProtection="1">
      <alignment horizontal="left"/>
      <protection hidden="1"/>
    </xf>
    <xf numFmtId="0" fontId="7" fillId="0" borderId="0" xfId="0" applyFont="1" applyAlignment="1" applyProtection="1">
      <alignment horizontal="center"/>
      <protection hidden="1"/>
    </xf>
    <xf numFmtId="0" fontId="31" fillId="0" borderId="0" xfId="0" applyNumberFormat="1" applyFont="1" applyAlignment="1" applyProtection="1">
      <alignment horizontal="right"/>
      <protection hidden="1"/>
    </xf>
    <xf numFmtId="0" fontId="31" fillId="0" borderId="0" xfId="0" applyFont="1" applyFill="1" applyBorder="1" applyProtection="1">
      <protection hidden="1"/>
    </xf>
    <xf numFmtId="0" fontId="31" fillId="3" borderId="2" xfId="0" applyFont="1" applyFill="1" applyBorder="1" applyAlignment="1" applyProtection="1">
      <alignment horizontal="left"/>
      <protection hidden="1"/>
    </xf>
    <xf numFmtId="0" fontId="7" fillId="0" borderId="0" xfId="0" applyFont="1" applyProtection="1">
      <protection hidden="1"/>
    </xf>
    <xf numFmtId="0" fontId="31" fillId="3" borderId="0" xfId="0" applyFont="1" applyFill="1" applyBorder="1" applyAlignment="1" applyProtection="1">
      <alignment horizontal="center"/>
      <protection hidden="1"/>
    </xf>
    <xf numFmtId="0" fontId="11" fillId="0" borderId="3" xfId="0" applyFont="1" applyBorder="1" applyAlignment="1" applyProtection="1">
      <alignment horizontal="center" vertical="center"/>
      <protection hidden="1"/>
    </xf>
    <xf numFmtId="0" fontId="11" fillId="0" borderId="4" xfId="0" applyFont="1" applyBorder="1" applyAlignment="1" applyProtection="1">
      <alignment horizontal="center" vertical="center"/>
      <protection hidden="1"/>
    </xf>
    <xf numFmtId="0" fontId="11" fillId="0" borderId="5" xfId="0" applyFont="1" applyBorder="1" applyAlignment="1" applyProtection="1">
      <alignment horizontal="center" vertical="center"/>
      <protection hidden="1"/>
    </xf>
    <xf numFmtId="0" fontId="31" fillId="0" borderId="1" xfId="0" applyFont="1" applyBorder="1" applyAlignment="1" applyProtection="1">
      <alignment horizontal="center"/>
      <protection hidden="1"/>
    </xf>
    <xf numFmtId="0" fontId="27" fillId="0" borderId="1" xfId="0" applyFont="1" applyBorder="1" applyProtection="1">
      <protection hidden="1"/>
    </xf>
    <xf numFmtId="0" fontId="7" fillId="0" borderId="4" xfId="0" applyFont="1" applyBorder="1" applyAlignment="1" applyProtection="1">
      <alignment horizontal="center" vertical="center" wrapText="1"/>
      <protection hidden="1"/>
    </xf>
    <xf numFmtId="0" fontId="31" fillId="0" borderId="6" xfId="0" applyFont="1" applyBorder="1" applyAlignment="1" applyProtection="1">
      <alignment horizontal="center" vertical="top" wrapText="1"/>
      <protection hidden="1"/>
    </xf>
    <xf numFmtId="0" fontId="31" fillId="0" borderId="7" xfId="0" applyFont="1" applyBorder="1" applyAlignment="1" applyProtection="1">
      <alignment horizontal="center" vertical="top" wrapText="1"/>
      <protection hidden="1"/>
    </xf>
    <xf numFmtId="4" fontId="11" fillId="0" borderId="8" xfId="0" applyNumberFormat="1" applyFont="1" applyBorder="1" applyAlignment="1" applyProtection="1">
      <alignment horizontal="center" vertical="center" wrapText="1"/>
      <protection hidden="1"/>
    </xf>
    <xf numFmtId="0" fontId="27" fillId="3" borderId="1" xfId="0" applyFont="1" applyFill="1" applyBorder="1" applyAlignment="1" applyProtection="1">
      <alignment horizontal="center" vertical="center"/>
      <protection hidden="1"/>
    </xf>
    <xf numFmtId="0" fontId="27" fillId="0" borderId="1" xfId="0" applyFont="1" applyBorder="1" applyAlignment="1" applyProtection="1">
      <alignment horizontal="center" vertical="center"/>
      <protection hidden="1"/>
    </xf>
    <xf numFmtId="0" fontId="7" fillId="0" borderId="10" xfId="0" applyFont="1" applyBorder="1" applyAlignment="1" applyProtection="1">
      <alignment horizontal="center" vertical="center" wrapText="1"/>
      <protection hidden="1"/>
    </xf>
    <xf numFmtId="0" fontId="27" fillId="0" borderId="11" xfId="0" applyFont="1" applyBorder="1" applyAlignment="1" applyProtection="1">
      <alignment horizontal="center" vertical="top" wrapText="1"/>
      <protection hidden="1"/>
    </xf>
    <xf numFmtId="0" fontId="27" fillId="0" borderId="12" xfId="0" applyFont="1" applyBorder="1" applyAlignment="1" applyProtection="1">
      <alignment horizontal="center" vertical="top" wrapText="1"/>
      <protection hidden="1"/>
    </xf>
    <xf numFmtId="4" fontId="11" fillId="0" borderId="13" xfId="0" applyNumberFormat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vertical="center" wrapText="1"/>
      <protection hidden="1"/>
    </xf>
    <xf numFmtId="0" fontId="31" fillId="0" borderId="15" xfId="0" applyFont="1" applyBorder="1" applyAlignment="1" applyProtection="1">
      <alignment horizontal="center" vertical="top" wrapText="1"/>
      <protection hidden="1"/>
    </xf>
    <xf numFmtId="4" fontId="11" fillId="0" borderId="7" xfId="0" applyNumberFormat="1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0" fontId="27" fillId="0" borderId="18" xfId="0" applyFont="1" applyBorder="1" applyAlignment="1" applyProtection="1">
      <alignment horizontal="left" vertical="top" wrapText="1"/>
      <protection hidden="1"/>
    </xf>
    <xf numFmtId="0" fontId="27" fillId="0" borderId="1" xfId="0" applyFont="1" applyBorder="1" applyAlignment="1" applyProtection="1">
      <alignment wrapText="1"/>
      <protection hidden="1"/>
    </xf>
    <xf numFmtId="4" fontId="7" fillId="0" borderId="19" xfId="0" applyNumberFormat="1" applyFont="1" applyBorder="1" applyAlignment="1" applyProtection="1">
      <alignment horizontal="center" vertical="center" wrapText="1"/>
      <protection hidden="1"/>
    </xf>
    <xf numFmtId="0" fontId="27" fillId="3" borderId="1" xfId="0" applyFont="1" applyFill="1" applyBorder="1" applyAlignment="1" applyProtection="1">
      <alignment horizontal="center" vertical="center" wrapText="1"/>
      <protection hidden="1"/>
    </xf>
    <xf numFmtId="0" fontId="27" fillId="0" borderId="1" xfId="0" applyFont="1" applyBorder="1" applyAlignment="1" applyProtection="1">
      <alignment horizontal="left" vertical="top" wrapText="1"/>
      <protection hidden="1"/>
    </xf>
    <xf numFmtId="0" fontId="27" fillId="0" borderId="21" xfId="0" applyFont="1" applyBorder="1" applyAlignment="1" applyProtection="1">
      <alignment horizontal="left" vertical="top" wrapText="1"/>
      <protection hidden="1"/>
    </xf>
    <xf numFmtId="0" fontId="27" fillId="0" borderId="22" xfId="0" applyFont="1" applyBorder="1" applyAlignment="1" applyProtection="1">
      <alignment horizontal="left" vertical="top" wrapText="1"/>
      <protection hidden="1"/>
    </xf>
    <xf numFmtId="4" fontId="7" fillId="0" borderId="23" xfId="0" applyNumberFormat="1" applyFont="1" applyBorder="1" applyAlignment="1" applyProtection="1">
      <alignment horizontal="center" vertical="center" wrapText="1"/>
      <protection hidden="1"/>
    </xf>
    <xf numFmtId="0" fontId="31" fillId="0" borderId="25" xfId="0" applyFont="1" applyBorder="1" applyAlignment="1" applyProtection="1">
      <alignment horizontal="left" vertical="top" wrapText="1"/>
      <protection hidden="1"/>
    </xf>
    <xf numFmtId="0" fontId="27" fillId="0" borderId="26" xfId="0" applyFont="1" applyBorder="1" applyAlignment="1" applyProtection="1">
      <alignment horizontal="left" vertical="top" wrapText="1"/>
      <protection hidden="1"/>
    </xf>
    <xf numFmtId="0" fontId="31" fillId="0" borderId="27" xfId="0" applyFont="1" applyBorder="1" applyAlignment="1" applyProtection="1">
      <alignment horizontal="left" vertical="top" wrapText="1"/>
      <protection hidden="1"/>
    </xf>
    <xf numFmtId="0" fontId="27" fillId="0" borderId="28" xfId="0" applyFont="1" applyBorder="1" applyAlignment="1" applyProtection="1">
      <alignment horizontal="left" vertical="top" wrapText="1"/>
      <protection hidden="1"/>
    </xf>
    <xf numFmtId="0" fontId="7" fillId="0" borderId="29" xfId="0" applyFont="1" applyBorder="1" applyAlignment="1" applyProtection="1">
      <alignment horizontal="center" vertical="center" wrapText="1"/>
      <protection hidden="1"/>
    </xf>
    <xf numFmtId="0" fontId="31" fillId="0" borderId="30" xfId="0" applyFont="1" applyBorder="1" applyAlignment="1" applyProtection="1">
      <alignment horizontal="left" vertical="top" wrapText="1"/>
      <protection hidden="1"/>
    </xf>
    <xf numFmtId="0" fontId="27" fillId="0" borderId="31" xfId="0" applyFont="1" applyBorder="1" applyAlignment="1" applyProtection="1">
      <alignment horizontal="left" vertical="top" wrapText="1"/>
      <protection hidden="1"/>
    </xf>
    <xf numFmtId="4" fontId="11" fillId="0" borderId="32" xfId="0" applyNumberFormat="1" applyFont="1" applyBorder="1" applyAlignment="1" applyProtection="1">
      <alignment horizontal="center" vertical="center" wrapText="1"/>
      <protection hidden="1"/>
    </xf>
    <xf numFmtId="0" fontId="27" fillId="0" borderId="1" xfId="0" applyFont="1" applyFill="1" applyBorder="1" applyAlignment="1" applyProtection="1">
      <alignment horizontal="center" vertical="center"/>
      <protection hidden="1"/>
    </xf>
    <xf numFmtId="14" fontId="27" fillId="2" borderId="1" xfId="0" applyNumberFormat="1" applyFont="1" applyFill="1" applyBorder="1" applyAlignment="1" applyProtection="1">
      <alignment vertical="center"/>
      <protection hidden="1"/>
    </xf>
    <xf numFmtId="0" fontId="27" fillId="2" borderId="1" xfId="0" applyFont="1" applyFill="1" applyBorder="1" applyAlignment="1" applyProtection="1">
      <alignment vertical="center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0" fontId="31" fillId="0" borderId="0" xfId="0" applyFont="1" applyBorder="1" applyAlignment="1" applyProtection="1">
      <alignment horizontal="left" vertical="top" wrapText="1"/>
      <protection hidden="1"/>
    </xf>
    <xf numFmtId="0" fontId="27" fillId="0" borderId="34" xfId="0" applyFont="1" applyBorder="1" applyAlignment="1" applyProtection="1">
      <alignment horizontal="left" vertical="top" wrapText="1"/>
      <protection hidden="1"/>
    </xf>
    <xf numFmtId="4" fontId="11" fillId="0" borderId="14" xfId="0" applyNumberFormat="1" applyFont="1" applyBorder="1" applyAlignment="1" applyProtection="1">
      <alignment horizontal="center" vertical="center" wrapText="1"/>
      <protection hidden="1"/>
    </xf>
    <xf numFmtId="0" fontId="31" fillId="0" borderId="0" xfId="0" applyFont="1" applyBorder="1" applyAlignment="1" applyProtection="1">
      <alignment horizontal="center" vertical="top" wrapText="1"/>
      <protection hidden="1"/>
    </xf>
    <xf numFmtId="0" fontId="27" fillId="0" borderId="34" xfId="0" applyFont="1" applyBorder="1" applyAlignment="1" applyProtection="1">
      <alignment wrapText="1"/>
      <protection hidden="1"/>
    </xf>
    <xf numFmtId="0" fontId="7" fillId="0" borderId="1" xfId="0" applyFont="1" applyBorder="1" applyAlignment="1" applyProtection="1">
      <alignment vertical="center"/>
      <protection hidden="1"/>
    </xf>
    <xf numFmtId="0" fontId="27" fillId="0" borderId="31" xfId="0" applyFont="1" applyBorder="1" applyAlignment="1" applyProtection="1">
      <alignment wrapText="1"/>
      <protection hidden="1"/>
    </xf>
    <xf numFmtId="0" fontId="7" fillId="0" borderId="11" xfId="0" applyFont="1" applyBorder="1" applyAlignment="1" applyProtection="1">
      <alignment horizontal="center" vertical="center" wrapText="1"/>
      <protection hidden="1"/>
    </xf>
    <xf numFmtId="0" fontId="11" fillId="0" borderId="10" xfId="0" applyFont="1" applyBorder="1" applyAlignment="1" applyProtection="1">
      <alignment vertical="center" wrapText="1"/>
      <protection hidden="1"/>
    </xf>
    <xf numFmtId="0" fontId="7" fillId="0" borderId="35" xfId="0" applyFont="1" applyBorder="1" applyAlignment="1" applyProtection="1">
      <alignment horizontal="center" vertical="center" wrapText="1"/>
      <protection hidden="1"/>
    </xf>
    <xf numFmtId="4" fontId="11" fillId="0" borderId="10" xfId="0" applyNumberFormat="1" applyFont="1" applyBorder="1" applyAlignment="1" applyProtection="1">
      <alignment horizontal="center" vertical="center" wrapText="1"/>
      <protection hidden="1"/>
    </xf>
    <xf numFmtId="0" fontId="11" fillId="0" borderId="0" xfId="0" applyFont="1" applyAlignment="1" applyProtection="1">
      <protection hidden="1"/>
    </xf>
    <xf numFmtId="0" fontId="7" fillId="0" borderId="0" xfId="0" applyFont="1" applyAlignment="1" applyProtection="1">
      <protection hidden="1"/>
    </xf>
    <xf numFmtId="0" fontId="27" fillId="0" borderId="0" xfId="0" applyFont="1" applyAlignment="1" applyProtection="1">
      <protection hidden="1"/>
    </xf>
    <xf numFmtId="0" fontId="27" fillId="0" borderId="0" xfId="0" applyFont="1" applyAlignment="1" applyProtection="1">
      <protection hidden="1"/>
    </xf>
    <xf numFmtId="0" fontId="27" fillId="0" borderId="1" xfId="0" applyFont="1" applyBorder="1" applyAlignment="1" applyProtection="1">
      <alignment vertical="center"/>
      <protection hidden="1"/>
    </xf>
    <xf numFmtId="0" fontId="11" fillId="0" borderId="0" xfId="0" applyFont="1" applyAlignment="1" applyProtection="1">
      <alignment horizontal="right"/>
      <protection hidden="1"/>
    </xf>
    <xf numFmtId="0" fontId="11" fillId="0" borderId="0" xfId="0" applyFont="1" applyAlignment="1" applyProtection="1">
      <alignment horizontal="right"/>
      <protection hidden="1"/>
    </xf>
    <xf numFmtId="4" fontId="27" fillId="0" borderId="0" xfId="0" applyNumberFormat="1" applyFont="1" applyProtection="1">
      <protection hidden="1"/>
    </xf>
    <xf numFmtId="0" fontId="7" fillId="0" borderId="1" xfId="0" applyFont="1" applyBorder="1" applyAlignment="1" applyProtection="1">
      <alignment horizontal="left" vertical="center" wrapText="1"/>
      <protection hidden="1"/>
    </xf>
    <xf numFmtId="0" fontId="27" fillId="3" borderId="1" xfId="0" applyFont="1" applyFill="1" applyBorder="1" applyAlignment="1" applyProtection="1">
      <alignment horizontal="center"/>
      <protection hidden="1"/>
    </xf>
    <xf numFmtId="14" fontId="27" fillId="0" borderId="1" xfId="0" applyNumberFormat="1" applyFont="1" applyBorder="1" applyAlignment="1" applyProtection="1">
      <alignment horizontal="center"/>
      <protection hidden="1"/>
    </xf>
    <xf numFmtId="0" fontId="27" fillId="0" borderId="1" xfId="0" applyFont="1" applyBorder="1" applyAlignment="1" applyProtection="1">
      <alignment horizontal="center"/>
      <protection hidden="1"/>
    </xf>
    <xf numFmtId="0" fontId="27" fillId="0" borderId="1" xfId="0" applyFont="1" applyBorder="1" applyAlignment="1" applyProtection="1">
      <alignment horizontal="left" vertical="center" wrapText="1"/>
      <protection hidden="1"/>
    </xf>
    <xf numFmtId="0" fontId="27" fillId="0" borderId="1" xfId="0" applyFont="1" applyFill="1" applyBorder="1" applyAlignment="1" applyProtection="1">
      <alignment horizontal="center"/>
      <protection hidden="1"/>
    </xf>
    <xf numFmtId="0" fontId="27" fillId="0" borderId="1" xfId="0" applyFont="1" applyBorder="1" applyAlignment="1" applyProtection="1">
      <protection hidden="1"/>
    </xf>
    <xf numFmtId="0" fontId="27" fillId="0" borderId="0" xfId="0" applyFont="1" applyFill="1" applyProtection="1">
      <protection hidden="1"/>
    </xf>
    <xf numFmtId="0" fontId="7" fillId="0" borderId="1" xfId="0" applyFont="1" applyBorder="1" applyAlignment="1" applyProtection="1">
      <alignment horizontal="left" vertical="center"/>
      <protection hidden="1"/>
    </xf>
    <xf numFmtId="0" fontId="27" fillId="0" borderId="1" xfId="0" applyFont="1" applyBorder="1" applyAlignment="1" applyProtection="1">
      <alignment horizontal="left"/>
      <protection hidden="1"/>
    </xf>
    <xf numFmtId="0" fontId="27" fillId="0" borderId="1" xfId="0" applyFont="1" applyBorder="1" applyAlignment="1" applyProtection="1">
      <alignment horizontal="left" vertical="center"/>
      <protection hidden="1"/>
    </xf>
    <xf numFmtId="0" fontId="27" fillId="3" borderId="39" xfId="0" applyFont="1" applyFill="1" applyBorder="1" applyAlignment="1" applyProtection="1">
      <alignment horizontal="center"/>
      <protection hidden="1"/>
    </xf>
    <xf numFmtId="14" fontId="27" fillId="0" borderId="39" xfId="0" applyNumberFormat="1" applyFont="1" applyBorder="1" applyAlignment="1" applyProtection="1">
      <alignment horizontal="center"/>
      <protection hidden="1"/>
    </xf>
    <xf numFmtId="0" fontId="27" fillId="0" borderId="39" xfId="0" applyFont="1" applyBorder="1" applyAlignment="1" applyProtection="1">
      <alignment horizontal="left"/>
      <protection hidden="1"/>
    </xf>
    <xf numFmtId="0" fontId="27" fillId="0" borderId="39" xfId="0" applyFont="1" applyBorder="1" applyAlignment="1" applyProtection="1">
      <alignment horizontal="center" vertical="center"/>
      <protection hidden="1"/>
    </xf>
    <xf numFmtId="0" fontId="27" fillId="0" borderId="39" xfId="0" applyFont="1" applyBorder="1" applyAlignment="1" applyProtection="1">
      <alignment horizontal="center"/>
      <protection hidden="1"/>
    </xf>
    <xf numFmtId="0" fontId="27" fillId="3" borderId="62" xfId="0" applyFont="1" applyFill="1" applyBorder="1" applyAlignment="1" applyProtection="1">
      <alignment horizontal="center"/>
      <protection hidden="1"/>
    </xf>
    <xf numFmtId="14" fontId="27" fillId="0" borderId="62" xfId="0" applyNumberFormat="1" applyFont="1" applyBorder="1" applyAlignment="1" applyProtection="1">
      <alignment horizontal="center"/>
      <protection hidden="1"/>
    </xf>
    <xf numFmtId="0" fontId="27" fillId="0" borderId="62" xfId="0" applyFont="1" applyBorder="1" applyAlignment="1" applyProtection="1">
      <alignment horizontal="left"/>
      <protection hidden="1"/>
    </xf>
    <xf numFmtId="0" fontId="27" fillId="0" borderId="62" xfId="0" applyFont="1" applyBorder="1" applyAlignment="1" applyProtection="1">
      <alignment horizontal="center" vertical="center"/>
      <protection hidden="1"/>
    </xf>
    <xf numFmtId="0" fontId="27" fillId="0" borderId="62" xfId="0" applyFont="1" applyBorder="1" applyAlignment="1" applyProtection="1">
      <alignment horizontal="center"/>
      <protection hidden="1"/>
    </xf>
    <xf numFmtId="14" fontId="27" fillId="0" borderId="1" xfId="0" applyNumberFormat="1" applyFont="1" applyBorder="1" applyAlignment="1" applyProtection="1">
      <alignment horizontal="center" wrapText="1"/>
      <protection hidden="1"/>
    </xf>
    <xf numFmtId="0" fontId="27" fillId="0" borderId="1" xfId="0" applyFont="1" applyBorder="1" applyAlignment="1" applyProtection="1">
      <alignment horizontal="left" wrapText="1"/>
      <protection hidden="1"/>
    </xf>
    <xf numFmtId="0" fontId="27" fillId="0" borderId="1" xfId="0" applyNumberFormat="1" applyFont="1" applyBorder="1" applyAlignment="1" applyProtection="1">
      <alignment horizontal="center"/>
      <protection hidden="1"/>
    </xf>
    <xf numFmtId="0" fontId="27" fillId="0" borderId="1" xfId="0" applyNumberFormat="1" applyFont="1" applyBorder="1" applyAlignment="1" applyProtection="1">
      <alignment horizontal="center" wrapText="1"/>
      <protection hidden="1"/>
    </xf>
    <xf numFmtId="0" fontId="27" fillId="0" borderId="1" xfId="0" applyFont="1" applyBorder="1" applyAlignment="1" applyProtection="1">
      <alignment horizontal="center" wrapText="1"/>
      <protection hidden="1"/>
    </xf>
    <xf numFmtId="0" fontId="44" fillId="0" borderId="0" xfId="0" applyFont="1" applyAlignment="1" applyProtection="1">
      <alignment horizontal="right"/>
      <protection hidden="1"/>
    </xf>
    <xf numFmtId="0" fontId="44" fillId="0" borderId="0" xfId="0" applyFont="1" applyAlignment="1" applyProtection="1">
      <alignment horizontal="left"/>
      <protection hidden="1"/>
    </xf>
    <xf numFmtId="2" fontId="12" fillId="0" borderId="0" xfId="0" applyNumberFormat="1" applyFont="1" applyFill="1" applyBorder="1" applyProtection="1">
      <protection hidden="1"/>
    </xf>
    <xf numFmtId="0" fontId="15" fillId="0" borderId="0" xfId="0" applyFont="1" applyProtection="1">
      <protection hidden="1"/>
    </xf>
    <xf numFmtId="0" fontId="33" fillId="0" borderId="31" xfId="0" applyFont="1" applyBorder="1" applyAlignment="1" applyProtection="1">
      <alignment wrapText="1"/>
      <protection hidden="1"/>
    </xf>
    <xf numFmtId="0" fontId="24" fillId="0" borderId="1" xfId="0" applyFont="1" applyBorder="1" applyAlignment="1" applyProtection="1">
      <alignment vertical="center"/>
      <protection hidden="1"/>
    </xf>
    <xf numFmtId="0" fontId="24" fillId="0" borderId="1" xfId="0" applyFont="1" applyBorder="1" applyAlignment="1" applyProtection="1">
      <alignment wrapText="1"/>
      <protection hidden="1"/>
    </xf>
    <xf numFmtId="14" fontId="24" fillId="2" borderId="1" xfId="0" applyNumberFormat="1" applyFont="1" applyFill="1" applyBorder="1" applyAlignment="1" applyProtection="1">
      <alignment vertical="center"/>
      <protection hidden="1"/>
    </xf>
    <xf numFmtId="0" fontId="24" fillId="2" borderId="1" xfId="0" applyFont="1" applyFill="1" applyBorder="1" applyAlignment="1" applyProtection="1">
      <alignment vertical="center"/>
      <protection hidden="1"/>
    </xf>
    <xf numFmtId="0" fontId="24" fillId="0" borderId="1" xfId="0" applyFont="1" applyBorder="1" applyProtection="1">
      <protection hidden="1"/>
    </xf>
    <xf numFmtId="14" fontId="24" fillId="0" borderId="1" xfId="0" applyNumberFormat="1" applyFont="1" applyBorder="1" applyAlignment="1" applyProtection="1">
      <alignment wrapText="1"/>
      <protection hidden="1"/>
    </xf>
    <xf numFmtId="49" fontId="0" fillId="0" borderId="1" xfId="0" applyNumberFormat="1" applyBorder="1" applyAlignment="1" applyProtection="1">
      <alignment horizontal="left" vertical="top" wrapText="1"/>
      <protection hidden="1"/>
    </xf>
    <xf numFmtId="0" fontId="49" fillId="0" borderId="1" xfId="0" applyFont="1" applyBorder="1" applyAlignment="1" applyProtection="1">
      <alignment horizontal="center" wrapText="1"/>
      <protection hidden="1"/>
    </xf>
    <xf numFmtId="0" fontId="0" fillId="0" borderId="38" xfId="0" applyNumberFormat="1" applyBorder="1" applyAlignment="1" applyProtection="1">
      <alignment horizontal="center"/>
      <protection hidden="1"/>
    </xf>
    <xf numFmtId="0" fontId="0" fillId="0" borderId="37" xfId="0" applyNumberFormat="1" applyBorder="1" applyAlignment="1" applyProtection="1">
      <alignment horizontal="center"/>
      <protection hidden="1"/>
    </xf>
    <xf numFmtId="49" fontId="26" fillId="0" borderId="18" xfId="0" applyNumberFormat="1" applyFont="1" applyBorder="1" applyAlignment="1" applyProtection="1">
      <alignment horizontal="left" vertical="top" wrapText="1"/>
      <protection hidden="1"/>
    </xf>
    <xf numFmtId="0" fontId="23" fillId="0" borderId="54" xfId="0" applyFont="1" applyBorder="1" applyAlignment="1" applyProtection="1">
      <alignment vertical="top" wrapText="1"/>
      <protection hidden="1"/>
    </xf>
    <xf numFmtId="0" fontId="0" fillId="0" borderId="60" xfId="0" applyBorder="1" applyAlignment="1" applyProtection="1">
      <alignment vertical="top" wrapText="1"/>
      <protection hidden="1"/>
    </xf>
    <xf numFmtId="4" fontId="22" fillId="0" borderId="16" xfId="0" applyNumberFormat="1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0" fontId="22" fillId="0" borderId="5" xfId="0" applyFont="1" applyBorder="1" applyAlignment="1" applyProtection="1">
      <alignment vertical="center" wrapText="1"/>
      <protection hidden="1"/>
    </xf>
    <xf numFmtId="4" fontId="22" fillId="0" borderId="5" xfId="0" applyNumberFormat="1" applyFont="1" applyBorder="1" applyAlignment="1" applyProtection="1">
      <alignment horizontal="center" vertical="center" wrapText="1"/>
      <protection hidden="1"/>
    </xf>
    <xf numFmtId="0" fontId="24" fillId="2" borderId="1" xfId="0" applyFont="1" applyFill="1" applyBorder="1" applyAlignment="1" applyProtection="1">
      <alignment horizontal="center"/>
      <protection hidden="1"/>
    </xf>
    <xf numFmtId="0" fontId="24" fillId="0" borderId="38" xfId="0" applyFont="1" applyBorder="1" applyAlignment="1" applyProtection="1">
      <alignment horizontal="center"/>
      <protection hidden="1"/>
    </xf>
    <xf numFmtId="0" fontId="24" fillId="0" borderId="37" xfId="0" applyFont="1" applyBorder="1" applyAlignment="1" applyProtection="1">
      <alignment horizontal="center"/>
      <protection hidden="1"/>
    </xf>
    <xf numFmtId="0" fontId="24" fillId="3" borderId="1" xfId="0" applyFont="1" applyFill="1" applyBorder="1" applyAlignment="1" applyProtection="1">
      <alignment horizontal="center" wrapText="1"/>
      <protection hidden="1"/>
    </xf>
    <xf numFmtId="14" fontId="0" fillId="0" borderId="0" xfId="0" applyNumberFormat="1" applyBorder="1" applyAlignment="1" applyProtection="1">
      <alignment horizont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jpe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jpe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jpe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43104</xdr:colOff>
      <xdr:row>0</xdr:row>
      <xdr:rowOff>38101</xdr:rowOff>
    </xdr:from>
    <xdr:to>
      <xdr:col>1</xdr:col>
      <xdr:colOff>677705</xdr:colOff>
      <xdr:row>5</xdr:row>
      <xdr:rowOff>76200</xdr:rowOff>
    </xdr:to>
    <xdr:pic>
      <xdr:nvPicPr>
        <xdr:cNvPr id="2" name="Рисунок 1" descr="Логотип">
          <a:extLst>
            <a:ext uri="{FF2B5EF4-FFF2-40B4-BE49-F238E27FC236}">
              <a16:creationId xmlns="" xmlns:a16="http://schemas.microsoft.com/office/drawing/2014/main" id="{DE923A4A-51EB-45E6-8A00-0FD50F775E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04" y="38101"/>
          <a:ext cx="958451" cy="10382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657225</xdr:colOff>
      <xdr:row>4</xdr:row>
      <xdr:rowOff>247650</xdr:rowOff>
    </xdr:to>
    <xdr:pic>
      <xdr:nvPicPr>
        <xdr:cNvPr id="2" name="Рисунок 1" descr="Логотип">
          <a:extLst>
            <a:ext uri="{FF2B5EF4-FFF2-40B4-BE49-F238E27FC236}">
              <a16:creationId xmlns="" xmlns:a16="http://schemas.microsoft.com/office/drawing/2014/main" id="{A12C1418-0D61-4B02-A228-6F6312B9F6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81075" cy="1047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704850</xdr:colOff>
      <xdr:row>4</xdr:row>
      <xdr:rowOff>250703</xdr:rowOff>
    </xdr:to>
    <xdr:pic>
      <xdr:nvPicPr>
        <xdr:cNvPr id="2" name="Рисунок 1" descr="Логотип">
          <a:extLst>
            <a:ext uri="{FF2B5EF4-FFF2-40B4-BE49-F238E27FC236}">
              <a16:creationId xmlns="" xmlns:a16="http://schemas.microsoft.com/office/drawing/2014/main" id="{44879690-A1DA-4747-9CE6-71F2A58130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981075" cy="9936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704850</xdr:colOff>
      <xdr:row>4</xdr:row>
      <xdr:rowOff>250703</xdr:rowOff>
    </xdr:to>
    <xdr:pic>
      <xdr:nvPicPr>
        <xdr:cNvPr id="2" name="Рисунок 1" descr="Логотип">
          <a:extLst>
            <a:ext uri="{FF2B5EF4-FFF2-40B4-BE49-F238E27FC236}">
              <a16:creationId xmlns="" xmlns:a16="http://schemas.microsoft.com/office/drawing/2014/main" id="{A7DDB314-596A-461F-80AF-39C51E7355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981075" cy="9936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704850</xdr:colOff>
      <xdr:row>4</xdr:row>
      <xdr:rowOff>250703</xdr:rowOff>
    </xdr:to>
    <xdr:pic>
      <xdr:nvPicPr>
        <xdr:cNvPr id="2" name="Рисунок 1" descr="Логотип">
          <a:extLst>
            <a:ext uri="{FF2B5EF4-FFF2-40B4-BE49-F238E27FC236}">
              <a16:creationId xmlns="" xmlns:a16="http://schemas.microsoft.com/office/drawing/2014/main" id="{6BAF03DF-C049-458C-8457-AE50B9B37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981075" cy="9936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704850</xdr:colOff>
      <xdr:row>4</xdr:row>
      <xdr:rowOff>250703</xdr:rowOff>
    </xdr:to>
    <xdr:pic>
      <xdr:nvPicPr>
        <xdr:cNvPr id="2" name="Рисунок 1" descr="Логотип">
          <a:extLst>
            <a:ext uri="{FF2B5EF4-FFF2-40B4-BE49-F238E27FC236}">
              <a16:creationId xmlns="" xmlns:a16="http://schemas.microsoft.com/office/drawing/2014/main" id="{578949C5-3981-47E5-9C8C-2582DE29EB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981075" cy="9936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704850</xdr:colOff>
      <xdr:row>4</xdr:row>
      <xdr:rowOff>250703</xdr:rowOff>
    </xdr:to>
    <xdr:pic>
      <xdr:nvPicPr>
        <xdr:cNvPr id="2" name="Рисунок 1" descr="Логотип">
          <a:extLst>
            <a:ext uri="{FF2B5EF4-FFF2-40B4-BE49-F238E27FC236}">
              <a16:creationId xmlns="" xmlns:a16="http://schemas.microsoft.com/office/drawing/2014/main" id="{B9885611-7A40-47F8-B9E9-5B78E52040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981075" cy="9936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704850</xdr:colOff>
      <xdr:row>4</xdr:row>
      <xdr:rowOff>250703</xdr:rowOff>
    </xdr:to>
    <xdr:pic>
      <xdr:nvPicPr>
        <xdr:cNvPr id="2" name="Рисунок 1" descr="Логотип">
          <a:extLst>
            <a:ext uri="{FF2B5EF4-FFF2-40B4-BE49-F238E27FC236}">
              <a16:creationId xmlns="" xmlns:a16="http://schemas.microsoft.com/office/drawing/2014/main" id="{C209FC68-B89B-4A62-B07A-EB9EA76601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981075" cy="9936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704850</xdr:colOff>
      <xdr:row>4</xdr:row>
      <xdr:rowOff>250703</xdr:rowOff>
    </xdr:to>
    <xdr:pic>
      <xdr:nvPicPr>
        <xdr:cNvPr id="2" name="Рисунок 1" descr="Логотип">
          <a:extLst>
            <a:ext uri="{FF2B5EF4-FFF2-40B4-BE49-F238E27FC236}">
              <a16:creationId xmlns="" xmlns:a16="http://schemas.microsoft.com/office/drawing/2014/main" id="{D44A71C5-00F9-4122-A12E-F87F41F5B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981075" cy="9936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47627</xdr:colOff>
      <xdr:row>0</xdr:row>
      <xdr:rowOff>57149</xdr:rowOff>
    </xdr:from>
    <xdr:to>
      <xdr:col>2</xdr:col>
      <xdr:colOff>657225</xdr:colOff>
      <xdr:row>6</xdr:row>
      <xdr:rowOff>28574</xdr:rowOff>
    </xdr:to>
    <xdr:pic>
      <xdr:nvPicPr>
        <xdr:cNvPr id="3" name="Рисунок 2" descr="Логотип">
          <a:extLst>
            <a:ext uri="{FF2B5EF4-FFF2-40B4-BE49-F238E27FC236}">
              <a16:creationId xmlns="" xmlns:a16="http://schemas.microsoft.com/office/drawing/2014/main" id="{A8984927-6E26-4F0C-A237-FD522003EA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7" y="57149"/>
          <a:ext cx="1333498" cy="1400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2</xdr:col>
      <xdr:colOff>809625</xdr:colOff>
      <xdr:row>7</xdr:row>
      <xdr:rowOff>9525</xdr:rowOff>
    </xdr:to>
    <xdr:pic>
      <xdr:nvPicPr>
        <xdr:cNvPr id="2" name="Рисунок 1" descr="Логотип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485900" cy="1581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47625</xdr:rowOff>
    </xdr:from>
    <xdr:to>
      <xdr:col>1</xdr:col>
      <xdr:colOff>657225</xdr:colOff>
      <xdr:row>5</xdr:row>
      <xdr:rowOff>79277</xdr:rowOff>
    </xdr:to>
    <xdr:pic>
      <xdr:nvPicPr>
        <xdr:cNvPr id="2" name="Рисунок 1" descr="Логотип">
          <a:extLst>
            <a:ext uri="{FF2B5EF4-FFF2-40B4-BE49-F238E27FC236}">
              <a16:creationId xmlns="" xmlns:a16="http://schemas.microsoft.com/office/drawing/2014/main" id="{90B0BA95-735E-4DF4-ABC1-D09F34809C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47625"/>
          <a:ext cx="952500" cy="10317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57151</xdr:rowOff>
    </xdr:from>
    <xdr:to>
      <xdr:col>2</xdr:col>
      <xdr:colOff>809625</xdr:colOff>
      <xdr:row>6</xdr:row>
      <xdr:rowOff>152401</xdr:rowOff>
    </xdr:to>
    <xdr:pic>
      <xdr:nvPicPr>
        <xdr:cNvPr id="2" name="Рисунок 1" descr="Логотип">
          <a:extLst>
            <a:ext uri="{FF2B5EF4-FFF2-40B4-BE49-F238E27FC236}">
              <a16:creationId xmlns=""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1"/>
          <a:ext cx="1485900" cy="148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2</xdr:col>
      <xdr:colOff>276225</xdr:colOff>
      <xdr:row>5</xdr:row>
      <xdr:rowOff>73513</xdr:rowOff>
    </xdr:to>
    <xdr:pic>
      <xdr:nvPicPr>
        <xdr:cNvPr id="2" name="Рисунок 1" descr="Логотип">
          <a:extLst>
            <a:ext uri="{FF2B5EF4-FFF2-40B4-BE49-F238E27FC236}">
              <a16:creationId xmlns=""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952500" cy="11784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47624</xdr:colOff>
      <xdr:row>0</xdr:row>
      <xdr:rowOff>57150</xdr:rowOff>
    </xdr:from>
    <xdr:to>
      <xdr:col>2</xdr:col>
      <xdr:colOff>438149</xdr:colOff>
      <xdr:row>5</xdr:row>
      <xdr:rowOff>192210</xdr:rowOff>
    </xdr:to>
    <xdr:pic>
      <xdr:nvPicPr>
        <xdr:cNvPr id="2" name="Рисунок 1" descr="Логотип">
          <a:extLst>
            <a:ext uri="{FF2B5EF4-FFF2-40B4-BE49-F238E27FC236}">
              <a16:creationId xmlns="" xmlns:a16="http://schemas.microsoft.com/office/drawing/2014/main" id="{00000000-0008-0000-0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4" y="57150"/>
          <a:ext cx="1114425" cy="1297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2</xdr:col>
      <xdr:colOff>809625</xdr:colOff>
      <xdr:row>8</xdr:row>
      <xdr:rowOff>21248</xdr:rowOff>
    </xdr:to>
    <xdr:pic>
      <xdr:nvPicPr>
        <xdr:cNvPr id="2" name="Рисунок 1" descr="Логотип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485900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2</xdr:col>
      <xdr:colOff>809625</xdr:colOff>
      <xdr:row>6</xdr:row>
      <xdr:rowOff>200025</xdr:rowOff>
    </xdr:to>
    <xdr:pic>
      <xdr:nvPicPr>
        <xdr:cNvPr id="2" name="Рисунок 1" descr="Логотип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485900" cy="1533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2</xdr:col>
      <xdr:colOff>809625</xdr:colOff>
      <xdr:row>6</xdr:row>
      <xdr:rowOff>228600</xdr:rowOff>
    </xdr:to>
    <xdr:pic>
      <xdr:nvPicPr>
        <xdr:cNvPr id="2" name="Рисунок 1" descr="Логотип"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485900" cy="1562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2</xdr:col>
      <xdr:colOff>809625</xdr:colOff>
      <xdr:row>6</xdr:row>
      <xdr:rowOff>171450</xdr:rowOff>
    </xdr:to>
    <xdr:pic>
      <xdr:nvPicPr>
        <xdr:cNvPr id="2" name="Рисунок 1" descr="Логотип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485900" cy="1504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2</xdr:col>
      <xdr:colOff>809625</xdr:colOff>
      <xdr:row>8</xdr:row>
      <xdr:rowOff>49696</xdr:rowOff>
    </xdr:to>
    <xdr:pic>
      <xdr:nvPicPr>
        <xdr:cNvPr id="2" name="Рисунок 1" descr="Логотип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485900" cy="1571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2</xdr:col>
      <xdr:colOff>689955</xdr:colOff>
      <xdr:row>5</xdr:row>
      <xdr:rowOff>200025</xdr:rowOff>
    </xdr:to>
    <xdr:pic>
      <xdr:nvPicPr>
        <xdr:cNvPr id="2" name="Рисунок 1" descr="Логотип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366230" cy="130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57151</xdr:rowOff>
    </xdr:from>
    <xdr:to>
      <xdr:col>2</xdr:col>
      <xdr:colOff>523875</xdr:colOff>
      <xdr:row>6</xdr:row>
      <xdr:rowOff>140214</xdr:rowOff>
    </xdr:to>
    <xdr:pic>
      <xdr:nvPicPr>
        <xdr:cNvPr id="2" name="Рисунок 1" descr="Логотип">
          <a:extLst>
            <a:ext uri="{FF2B5EF4-FFF2-40B4-BE49-F238E27FC236}">
              <a16:creationId xmlns=""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1"/>
          <a:ext cx="1200150" cy="14737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43104</xdr:colOff>
      <xdr:row>0</xdr:row>
      <xdr:rowOff>0</xdr:rowOff>
    </xdr:from>
    <xdr:to>
      <xdr:col>1</xdr:col>
      <xdr:colOff>695325</xdr:colOff>
      <xdr:row>4</xdr:row>
      <xdr:rowOff>257210</xdr:rowOff>
    </xdr:to>
    <xdr:pic>
      <xdr:nvPicPr>
        <xdr:cNvPr id="2" name="Рисунок 1" descr="Логотип">
          <a:extLst>
            <a:ext uri="{FF2B5EF4-FFF2-40B4-BE49-F238E27FC236}">
              <a16:creationId xmlns="" xmlns:a16="http://schemas.microsoft.com/office/drawing/2014/main" id="{8F40BE86-0CCA-4804-B701-0847C956CA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04" y="0"/>
          <a:ext cx="976071" cy="10573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2</xdr:col>
      <xdr:colOff>809625</xdr:colOff>
      <xdr:row>6</xdr:row>
      <xdr:rowOff>200025</xdr:rowOff>
    </xdr:to>
    <xdr:pic>
      <xdr:nvPicPr>
        <xdr:cNvPr id="2" name="Рисунок 1" descr="Логотип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485900" cy="1533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57151</xdr:rowOff>
    </xdr:from>
    <xdr:to>
      <xdr:col>2</xdr:col>
      <xdr:colOff>809625</xdr:colOff>
      <xdr:row>6</xdr:row>
      <xdr:rowOff>152401</xdr:rowOff>
    </xdr:to>
    <xdr:pic>
      <xdr:nvPicPr>
        <xdr:cNvPr id="2" name="Рисунок 1" descr="Логотип">
          <a:extLst>
            <a:ext uri="{FF2B5EF4-FFF2-40B4-BE49-F238E27FC236}">
              <a16:creationId xmlns=""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1"/>
          <a:ext cx="1485900" cy="148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57151</xdr:rowOff>
    </xdr:from>
    <xdr:to>
      <xdr:col>2</xdr:col>
      <xdr:colOff>809625</xdr:colOff>
      <xdr:row>6</xdr:row>
      <xdr:rowOff>209551</xdr:rowOff>
    </xdr:to>
    <xdr:pic>
      <xdr:nvPicPr>
        <xdr:cNvPr id="2" name="Рисунок 1" descr="Логотип">
          <a:extLst>
            <a:ext uri="{FF2B5EF4-FFF2-40B4-BE49-F238E27FC236}">
              <a16:creationId xmlns=""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1"/>
          <a:ext cx="1485900" cy="1543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2</xdr:col>
      <xdr:colOff>809625</xdr:colOff>
      <xdr:row>7</xdr:row>
      <xdr:rowOff>9525</xdr:rowOff>
    </xdr:to>
    <xdr:pic>
      <xdr:nvPicPr>
        <xdr:cNvPr id="2" name="Рисунок 1" descr="Логотип">
          <a:extLst>
            <a:ext uri="{FF2B5EF4-FFF2-40B4-BE49-F238E27FC236}">
              <a16:creationId xmlns=""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485900" cy="1619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2</xdr:col>
      <xdr:colOff>809625</xdr:colOff>
      <xdr:row>6</xdr:row>
      <xdr:rowOff>209550</xdr:rowOff>
    </xdr:to>
    <xdr:pic>
      <xdr:nvPicPr>
        <xdr:cNvPr id="2" name="Рисунок 1" descr="Логотип"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485900" cy="1543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28212</xdr:colOff>
      <xdr:row>0</xdr:row>
      <xdr:rowOff>115764</xdr:rowOff>
    </xdr:from>
    <xdr:to>
      <xdr:col>1</xdr:col>
      <xdr:colOff>1047750</xdr:colOff>
      <xdr:row>6</xdr:row>
      <xdr:rowOff>9525</xdr:rowOff>
    </xdr:to>
    <xdr:pic>
      <xdr:nvPicPr>
        <xdr:cNvPr id="2" name="Рисунок 1" descr="Логотип">
          <a:extLst>
            <a:ext uri="{FF2B5EF4-FFF2-40B4-BE49-F238E27FC236}">
              <a16:creationId xmlns="" xmlns:a16="http://schemas.microsoft.com/office/drawing/2014/main" id="{DC10A399-D7ED-4E3E-B11F-C61D890070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12" y="115764"/>
          <a:ext cx="1343388" cy="13606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676275</xdr:colOff>
      <xdr:row>5</xdr:row>
      <xdr:rowOff>21335</xdr:rowOff>
    </xdr:to>
    <xdr:pic>
      <xdr:nvPicPr>
        <xdr:cNvPr id="2" name="Рисунок 1" descr="Логотип">
          <a:extLst>
            <a:ext uri="{FF2B5EF4-FFF2-40B4-BE49-F238E27FC236}">
              <a16:creationId xmlns="" xmlns:a16="http://schemas.microsoft.com/office/drawing/2014/main" id="{9C969743-73D4-4B1B-9438-627127FA06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942975" cy="1021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685801</xdr:colOff>
      <xdr:row>4</xdr:row>
      <xdr:rowOff>293584</xdr:rowOff>
    </xdr:to>
    <xdr:pic>
      <xdr:nvPicPr>
        <xdr:cNvPr id="2" name="Рисунок 1" descr="Логотип">
          <a:extLst>
            <a:ext uri="{FF2B5EF4-FFF2-40B4-BE49-F238E27FC236}">
              <a16:creationId xmlns="" xmlns:a16="http://schemas.microsoft.com/office/drawing/2014/main" id="{D7381DC1-D47B-46A0-9CCE-26DB3DE06B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009650" cy="10936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704850</xdr:colOff>
      <xdr:row>4</xdr:row>
      <xdr:rowOff>250703</xdr:rowOff>
    </xdr:to>
    <xdr:pic>
      <xdr:nvPicPr>
        <xdr:cNvPr id="2" name="Рисунок 1" descr="Логотип">
          <a:extLst>
            <a:ext uri="{FF2B5EF4-FFF2-40B4-BE49-F238E27FC236}">
              <a16:creationId xmlns="" xmlns:a16="http://schemas.microsoft.com/office/drawing/2014/main" id="{30666CBC-BA8E-4588-9560-EB95503F1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981075" cy="9936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666751</xdr:colOff>
      <xdr:row>5</xdr:row>
      <xdr:rowOff>19050</xdr:rowOff>
    </xdr:to>
    <xdr:pic>
      <xdr:nvPicPr>
        <xdr:cNvPr id="2" name="Рисунок 1" descr="Логотип">
          <a:extLst>
            <a:ext uri="{FF2B5EF4-FFF2-40B4-BE49-F238E27FC236}">
              <a16:creationId xmlns="" xmlns:a16="http://schemas.microsoft.com/office/drawing/2014/main" id="{45CEF444-8AF5-4D8F-8AC7-143B3BD55A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9906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657225</xdr:colOff>
      <xdr:row>5</xdr:row>
      <xdr:rowOff>28575</xdr:rowOff>
    </xdr:to>
    <xdr:pic>
      <xdr:nvPicPr>
        <xdr:cNvPr id="2" name="Рисунок 1" descr="Логотип">
          <a:extLst>
            <a:ext uri="{FF2B5EF4-FFF2-40B4-BE49-F238E27FC236}">
              <a16:creationId xmlns="" xmlns:a16="http://schemas.microsoft.com/office/drawing/2014/main" id="{B5F5D653-FC9F-46F5-B7D2-B0ED5B23E9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81075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29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0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1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1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C28"/>
  <sheetViews>
    <sheetView workbookViewId="0">
      <selection activeCell="C13" sqref="C13"/>
    </sheetView>
  </sheetViews>
  <sheetFormatPr defaultRowHeight="15"/>
  <cols>
    <col min="1" max="1" width="4.85546875" customWidth="1"/>
    <col min="2" max="2" width="45.28515625" customWidth="1"/>
    <col min="3" max="3" width="41.5703125" customWidth="1"/>
  </cols>
  <sheetData>
    <row r="1" spans="1:3" ht="15.75">
      <c r="C1" s="13" t="s">
        <v>526</v>
      </c>
    </row>
    <row r="2" spans="1:3" ht="15.75">
      <c r="C2" s="13" t="s">
        <v>565</v>
      </c>
    </row>
    <row r="3" spans="1:3" ht="15.75">
      <c r="C3" s="13" t="s">
        <v>527</v>
      </c>
    </row>
    <row r="4" spans="1:3" ht="15.75">
      <c r="C4" s="13" t="s">
        <v>528</v>
      </c>
    </row>
    <row r="5" spans="1:3" ht="15.75">
      <c r="A5" s="13"/>
    </row>
    <row r="6" spans="1:3" ht="36.75" customHeight="1">
      <c r="A6" s="233" t="s">
        <v>529</v>
      </c>
      <c r="B6" s="233"/>
      <c r="C6" s="233"/>
    </row>
    <row r="7" spans="1:3" ht="27" customHeight="1">
      <c r="A7" s="234" t="s">
        <v>571</v>
      </c>
      <c r="B7" s="234"/>
      <c r="C7" s="234"/>
    </row>
    <row r="8" spans="1:3" ht="27.75" customHeight="1">
      <c r="A8" s="233" t="s">
        <v>531</v>
      </c>
      <c r="B8" s="233"/>
      <c r="C8" s="233"/>
    </row>
    <row r="9" spans="1:3" ht="19.5" thickBot="1">
      <c r="A9" s="14"/>
    </row>
    <row r="10" spans="1:3" ht="72" customHeight="1" thickBot="1">
      <c r="A10" s="15"/>
      <c r="B10" s="16" t="s">
        <v>532</v>
      </c>
      <c r="C10" s="17" t="s">
        <v>533</v>
      </c>
    </row>
    <row r="11" spans="1:3" ht="17.25" thickBot="1">
      <c r="A11" s="18"/>
      <c r="B11" s="19"/>
      <c r="C11" s="20" t="s">
        <v>534</v>
      </c>
    </row>
    <row r="12" spans="1:3" ht="51" customHeight="1" thickBot="1">
      <c r="A12" s="21">
        <v>1</v>
      </c>
      <c r="B12" s="22" t="s">
        <v>48</v>
      </c>
      <c r="C12" s="54">
        <v>1.9</v>
      </c>
    </row>
    <row r="13" spans="1:3" ht="66">
      <c r="A13" s="235">
        <v>2</v>
      </c>
      <c r="B13" s="24" t="s">
        <v>535</v>
      </c>
      <c r="C13" s="55">
        <f>C14+C15+C16+C17+C18</f>
        <v>4</v>
      </c>
    </row>
    <row r="14" spans="1:3" ht="16.5">
      <c r="A14" s="236"/>
      <c r="B14" s="26" t="s">
        <v>536</v>
      </c>
      <c r="C14" s="56">
        <v>1.4</v>
      </c>
    </row>
    <row r="15" spans="1:3" ht="18" customHeight="1">
      <c r="A15" s="236"/>
      <c r="B15" s="26" t="s">
        <v>53</v>
      </c>
      <c r="C15" s="56">
        <v>0</v>
      </c>
    </row>
    <row r="16" spans="1:3" ht="18" customHeight="1">
      <c r="A16" s="236"/>
      <c r="B16" s="26" t="s">
        <v>54</v>
      </c>
      <c r="C16" s="56">
        <v>1.3</v>
      </c>
    </row>
    <row r="17" spans="1:3" ht="18" customHeight="1">
      <c r="A17" s="236"/>
      <c r="B17" s="26" t="s">
        <v>56</v>
      </c>
      <c r="C17" s="56">
        <v>0.7</v>
      </c>
    </row>
    <row r="18" spans="1:3" ht="18" customHeight="1" thickBot="1">
      <c r="A18" s="237"/>
      <c r="B18" s="28" t="s">
        <v>58</v>
      </c>
      <c r="C18" s="57">
        <v>0.6</v>
      </c>
    </row>
    <row r="19" spans="1:3" ht="32.25" customHeight="1">
      <c r="A19" s="30">
        <v>3</v>
      </c>
      <c r="B19" s="31" t="s">
        <v>60</v>
      </c>
      <c r="C19" s="58">
        <v>1.9</v>
      </c>
    </row>
    <row r="20" spans="1:3" ht="66.75" thickBot="1">
      <c r="A20" s="33"/>
      <c r="B20" s="34" t="s">
        <v>537</v>
      </c>
      <c r="C20" s="59"/>
    </row>
    <row r="21" spans="1:3" ht="25.5" customHeight="1" thickBot="1">
      <c r="A21" s="18">
        <v>4</v>
      </c>
      <c r="B21" s="35" t="s">
        <v>62</v>
      </c>
      <c r="C21" s="41">
        <v>1.1000000000000001</v>
      </c>
    </row>
    <row r="22" spans="1:3" ht="25.5" customHeight="1" thickBot="1">
      <c r="A22" s="18">
        <v>5</v>
      </c>
      <c r="B22" s="50" t="s">
        <v>598</v>
      </c>
      <c r="C22" s="41">
        <v>0.6</v>
      </c>
    </row>
    <row r="23" spans="1:3" ht="33.75" customHeight="1" thickBot="1">
      <c r="A23" s="18">
        <v>6</v>
      </c>
      <c r="B23" s="50" t="s">
        <v>599</v>
      </c>
      <c r="C23" s="41">
        <v>2.4</v>
      </c>
    </row>
    <row r="24" spans="1:3" ht="25.5" customHeight="1" thickBot="1">
      <c r="A24" s="18"/>
      <c r="B24" s="51" t="s">
        <v>67</v>
      </c>
      <c r="C24" s="41">
        <f>C12+C13+C19+C21+C22+C23</f>
        <v>11.9</v>
      </c>
    </row>
    <row r="25" spans="1:3" ht="25.5" customHeight="1" thickBot="1">
      <c r="A25" s="18">
        <v>7</v>
      </c>
      <c r="B25" s="50" t="s">
        <v>68</v>
      </c>
      <c r="C25" s="41">
        <v>1.7</v>
      </c>
    </row>
    <row r="26" spans="1:3" ht="25.5" customHeight="1" thickBot="1">
      <c r="A26" s="18"/>
      <c r="B26" s="19" t="s">
        <v>538</v>
      </c>
      <c r="C26" s="41">
        <f>C25+C24</f>
        <v>13.6</v>
      </c>
    </row>
    <row r="27" spans="1:3" ht="60" customHeight="1" thickBot="1">
      <c r="A27" s="37"/>
      <c r="B27" s="38" t="s">
        <v>539</v>
      </c>
      <c r="C27" s="39" t="s">
        <v>540</v>
      </c>
    </row>
    <row r="28" spans="1:3" ht="16.5">
      <c r="A28" s="40"/>
    </row>
  </sheetData>
  <mergeCells count="4">
    <mergeCell ref="A6:C6"/>
    <mergeCell ref="A7:C7"/>
    <mergeCell ref="A8:C8"/>
    <mergeCell ref="A13:A18"/>
  </mergeCells>
  <pageMargins left="0.51181102362204722" right="0.31496062992125984" top="0.35433070866141736" bottom="0.35433070866141736" header="0.31496062992125984" footer="0.31496062992125984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28"/>
  <sheetViews>
    <sheetView topLeftCell="A11" workbookViewId="0">
      <selection activeCell="C12" sqref="C12:C26"/>
    </sheetView>
  </sheetViews>
  <sheetFormatPr defaultRowHeight="15"/>
  <cols>
    <col min="1" max="1" width="4.85546875" customWidth="1"/>
    <col min="2" max="2" width="45.28515625" customWidth="1"/>
    <col min="3" max="3" width="41.5703125" customWidth="1"/>
  </cols>
  <sheetData>
    <row r="1" spans="1:3" ht="15.75">
      <c r="C1" s="13" t="s">
        <v>526</v>
      </c>
    </row>
    <row r="2" spans="1:3" ht="15.75">
      <c r="C2" s="13" t="s">
        <v>565</v>
      </c>
    </row>
    <row r="3" spans="1:3" ht="15.75">
      <c r="C3" s="13" t="s">
        <v>527</v>
      </c>
    </row>
    <row r="4" spans="1:3" ht="15.75">
      <c r="C4" s="13" t="s">
        <v>528</v>
      </c>
    </row>
    <row r="5" spans="1:3" ht="21" customHeight="1">
      <c r="A5" s="13"/>
    </row>
    <row r="6" spans="1:3" ht="36.75" customHeight="1">
      <c r="A6" s="233" t="s">
        <v>529</v>
      </c>
      <c r="B6" s="233"/>
      <c r="C6" s="233"/>
    </row>
    <row r="7" spans="1:3" ht="27" customHeight="1">
      <c r="A7" s="234" t="s">
        <v>530</v>
      </c>
      <c r="B7" s="234"/>
      <c r="C7" s="234"/>
    </row>
    <row r="8" spans="1:3" ht="27.75" customHeight="1">
      <c r="A8" s="233" t="s">
        <v>531</v>
      </c>
      <c r="B8" s="233"/>
      <c r="C8" s="233"/>
    </row>
    <row r="9" spans="1:3" ht="19.5" thickBot="1">
      <c r="A9" s="14"/>
    </row>
    <row r="10" spans="1:3" ht="72" customHeight="1" thickBot="1">
      <c r="A10" s="15"/>
      <c r="B10" s="16" t="s">
        <v>532</v>
      </c>
      <c r="C10" s="17" t="s">
        <v>533</v>
      </c>
    </row>
    <row r="11" spans="1:3" ht="17.25" thickBot="1">
      <c r="A11" s="18"/>
      <c r="B11" s="19"/>
      <c r="C11" s="20" t="s">
        <v>534</v>
      </c>
    </row>
    <row r="12" spans="1:3" ht="51" customHeight="1" thickBot="1">
      <c r="A12" s="21">
        <v>1</v>
      </c>
      <c r="B12" s="22" t="s">
        <v>48</v>
      </c>
      <c r="C12" s="54">
        <v>1.4</v>
      </c>
    </row>
    <row r="13" spans="1:3" ht="66">
      <c r="A13" s="235">
        <v>2</v>
      </c>
      <c r="B13" s="24" t="s">
        <v>535</v>
      </c>
      <c r="C13" s="55">
        <f>C14+C15+C16+C17+C18</f>
        <v>2.85</v>
      </c>
    </row>
    <row r="14" spans="1:3" ht="16.5">
      <c r="A14" s="236"/>
      <c r="B14" s="26" t="s">
        <v>536</v>
      </c>
      <c r="C14" s="56">
        <v>1.55</v>
      </c>
    </row>
    <row r="15" spans="1:3" ht="18" customHeight="1">
      <c r="A15" s="236"/>
      <c r="B15" s="26" t="s">
        <v>53</v>
      </c>
      <c r="C15" s="56">
        <v>0</v>
      </c>
    </row>
    <row r="16" spans="1:3" ht="18" customHeight="1">
      <c r="A16" s="236"/>
      <c r="B16" s="26" t="s">
        <v>54</v>
      </c>
      <c r="C16" s="56">
        <v>0</v>
      </c>
    </row>
    <row r="17" spans="1:3" ht="18" customHeight="1">
      <c r="A17" s="236"/>
      <c r="B17" s="26" t="s">
        <v>56</v>
      </c>
      <c r="C17" s="56">
        <v>0.7</v>
      </c>
    </row>
    <row r="18" spans="1:3" ht="18" customHeight="1" thickBot="1">
      <c r="A18" s="237"/>
      <c r="B18" s="28" t="s">
        <v>58</v>
      </c>
      <c r="C18" s="57">
        <v>0.6</v>
      </c>
    </row>
    <row r="19" spans="1:3" ht="32.25" customHeight="1">
      <c r="A19" s="30">
        <v>3</v>
      </c>
      <c r="B19" s="31" t="s">
        <v>60</v>
      </c>
      <c r="C19" s="58">
        <v>3.89</v>
      </c>
    </row>
    <row r="20" spans="1:3" ht="66.75" thickBot="1">
      <c r="A20" s="33"/>
      <c r="B20" s="34" t="s">
        <v>537</v>
      </c>
      <c r="C20" s="59"/>
    </row>
    <row r="21" spans="1:3" ht="25.5" customHeight="1" thickBot="1">
      <c r="A21" s="18">
        <v>4</v>
      </c>
      <c r="B21" s="35" t="s">
        <v>62</v>
      </c>
      <c r="C21" s="41">
        <v>1.1599999999999999</v>
      </c>
    </row>
    <row r="22" spans="1:3" ht="25.5" customHeight="1" thickBot="1">
      <c r="A22" s="18">
        <v>5</v>
      </c>
      <c r="B22" s="50" t="s">
        <v>598</v>
      </c>
      <c r="C22" s="41">
        <v>0.7</v>
      </c>
    </row>
    <row r="23" spans="1:3" ht="31.5" customHeight="1" thickBot="1">
      <c r="A23" s="18">
        <v>6</v>
      </c>
      <c r="B23" s="50" t="s">
        <v>599</v>
      </c>
      <c r="C23" s="41">
        <v>2.8</v>
      </c>
    </row>
    <row r="24" spans="1:3" ht="25.5" customHeight="1" thickBot="1">
      <c r="A24" s="18"/>
      <c r="B24" s="19" t="s">
        <v>67</v>
      </c>
      <c r="C24" s="41">
        <f>C12+C13+C19+C21+C22+C23</f>
        <v>12.8</v>
      </c>
    </row>
    <row r="25" spans="1:3" ht="25.5" customHeight="1" thickBot="1">
      <c r="A25" s="18">
        <v>7</v>
      </c>
      <c r="B25" s="35" t="s">
        <v>68</v>
      </c>
      <c r="C25" s="41">
        <v>1.7</v>
      </c>
    </row>
    <row r="26" spans="1:3" ht="25.5" customHeight="1" thickBot="1">
      <c r="A26" s="18"/>
      <c r="B26" s="19" t="s">
        <v>538</v>
      </c>
      <c r="C26" s="41">
        <f>C25+C24</f>
        <v>14.5</v>
      </c>
    </row>
    <row r="27" spans="1:3" ht="60" customHeight="1" thickBot="1">
      <c r="A27" s="37"/>
      <c r="B27" s="38" t="s">
        <v>539</v>
      </c>
      <c r="C27" s="39" t="s">
        <v>540</v>
      </c>
    </row>
    <row r="28" spans="1:3" ht="16.5">
      <c r="A28" s="40"/>
    </row>
  </sheetData>
  <mergeCells count="4">
    <mergeCell ref="A6:C6"/>
    <mergeCell ref="A7:C7"/>
    <mergeCell ref="A8:C8"/>
    <mergeCell ref="A13:A18"/>
  </mergeCells>
  <pageMargins left="0.51181102362204722" right="0.31496062992125984" top="0.35433070866141736" bottom="0.35433070866141736" header="0" footer="0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0"/>
  </sheetPr>
  <dimension ref="A1:C28"/>
  <sheetViews>
    <sheetView topLeftCell="A10" workbookViewId="0">
      <selection activeCell="B22" sqref="B22:B23"/>
    </sheetView>
  </sheetViews>
  <sheetFormatPr defaultRowHeight="15"/>
  <cols>
    <col min="1" max="1" width="4.85546875" customWidth="1"/>
    <col min="2" max="2" width="45.28515625" customWidth="1"/>
    <col min="3" max="3" width="41.5703125" customWidth="1"/>
  </cols>
  <sheetData>
    <row r="1" spans="1:3" ht="15.75">
      <c r="C1" s="13" t="s">
        <v>526</v>
      </c>
    </row>
    <row r="2" spans="1:3" ht="15.75">
      <c r="C2" s="13" t="s">
        <v>565</v>
      </c>
    </row>
    <row r="3" spans="1:3" ht="15.75">
      <c r="C3" s="13" t="s">
        <v>527</v>
      </c>
    </row>
    <row r="4" spans="1:3" ht="15.75">
      <c r="C4" s="13" t="s">
        <v>528</v>
      </c>
    </row>
    <row r="5" spans="1:3" ht="24" customHeight="1">
      <c r="A5" s="13"/>
    </row>
    <row r="6" spans="1:3" ht="36.75" customHeight="1">
      <c r="A6" s="233" t="s">
        <v>529</v>
      </c>
      <c r="B6" s="233"/>
      <c r="C6" s="233"/>
    </row>
    <row r="7" spans="1:3" ht="27" customHeight="1">
      <c r="A7" s="234" t="s">
        <v>576</v>
      </c>
      <c r="B7" s="234"/>
      <c r="C7" s="234"/>
    </row>
    <row r="8" spans="1:3" ht="27.75" customHeight="1">
      <c r="A8" s="233" t="s">
        <v>531</v>
      </c>
      <c r="B8" s="233"/>
      <c r="C8" s="233"/>
    </row>
    <row r="9" spans="1:3" ht="19.5" thickBot="1">
      <c r="A9" s="14"/>
    </row>
    <row r="10" spans="1:3" ht="72" customHeight="1" thickBot="1">
      <c r="A10" s="15"/>
      <c r="B10" s="16" t="s">
        <v>532</v>
      </c>
      <c r="C10" s="17" t="s">
        <v>533</v>
      </c>
    </row>
    <row r="11" spans="1:3" ht="17.25" thickBot="1">
      <c r="A11" s="18"/>
      <c r="B11" s="19"/>
      <c r="C11" s="20" t="s">
        <v>534</v>
      </c>
    </row>
    <row r="12" spans="1:3" ht="51" customHeight="1" thickBot="1">
      <c r="A12" s="21">
        <v>1</v>
      </c>
      <c r="B12" s="22" t="s">
        <v>48</v>
      </c>
      <c r="C12" s="23">
        <v>3.35</v>
      </c>
    </row>
    <row r="13" spans="1:3" ht="66">
      <c r="A13" s="235">
        <v>2</v>
      </c>
      <c r="B13" s="24" t="s">
        <v>535</v>
      </c>
      <c r="C13" s="25">
        <f>C14+C15+C16+C17+C18</f>
        <v>3.6</v>
      </c>
    </row>
    <row r="14" spans="1:3" ht="16.5">
      <c r="A14" s="236"/>
      <c r="B14" s="26" t="s">
        <v>536</v>
      </c>
      <c r="C14" s="27">
        <v>2.2000000000000002</v>
      </c>
    </row>
    <row r="15" spans="1:3" ht="18" customHeight="1">
      <c r="A15" s="236"/>
      <c r="B15" s="26" t="s">
        <v>53</v>
      </c>
      <c r="C15" s="27">
        <v>0</v>
      </c>
    </row>
    <row r="16" spans="1:3" ht="18" customHeight="1">
      <c r="A16" s="236"/>
      <c r="B16" s="26" t="s">
        <v>54</v>
      </c>
      <c r="C16" s="27">
        <v>0</v>
      </c>
    </row>
    <row r="17" spans="1:3" ht="18" customHeight="1">
      <c r="A17" s="236"/>
      <c r="B17" s="26" t="s">
        <v>56</v>
      </c>
      <c r="C17" s="27">
        <v>0.8</v>
      </c>
    </row>
    <row r="18" spans="1:3" ht="18" customHeight="1" thickBot="1">
      <c r="A18" s="237"/>
      <c r="B18" s="28" t="s">
        <v>58</v>
      </c>
      <c r="C18" s="29">
        <v>0.6</v>
      </c>
    </row>
    <row r="19" spans="1:3" ht="32.25" customHeight="1">
      <c r="A19" s="30">
        <v>3</v>
      </c>
      <c r="B19" s="31" t="s">
        <v>60</v>
      </c>
      <c r="C19" s="32">
        <v>2.04</v>
      </c>
    </row>
    <row r="20" spans="1:3" ht="66.75" thickBot="1">
      <c r="A20" s="33"/>
      <c r="B20" s="34" t="s">
        <v>537</v>
      </c>
      <c r="C20" s="33"/>
    </row>
    <row r="21" spans="1:3" ht="25.5" customHeight="1" thickBot="1">
      <c r="A21" s="18">
        <v>4</v>
      </c>
      <c r="B21" s="35" t="s">
        <v>62</v>
      </c>
      <c r="C21" s="20">
        <v>1.1599999999999999</v>
      </c>
    </row>
    <row r="22" spans="1:3" ht="25.5" customHeight="1" thickBot="1">
      <c r="A22" s="18">
        <v>5</v>
      </c>
      <c r="B22" s="50" t="s">
        <v>598</v>
      </c>
      <c r="C22" s="20">
        <v>0.6</v>
      </c>
    </row>
    <row r="23" spans="1:3" ht="25.5" customHeight="1" thickBot="1">
      <c r="A23" s="18">
        <v>6</v>
      </c>
      <c r="B23" s="50" t="s">
        <v>599</v>
      </c>
      <c r="C23" s="20">
        <v>2.85</v>
      </c>
    </row>
    <row r="24" spans="1:3" ht="25.5" customHeight="1" thickBot="1">
      <c r="A24" s="18"/>
      <c r="B24" s="19" t="s">
        <v>67</v>
      </c>
      <c r="C24" s="20">
        <f>C12+C13+C19+C21+C22+C23</f>
        <v>13.6</v>
      </c>
    </row>
    <row r="25" spans="1:3" ht="25.5" customHeight="1" thickBot="1">
      <c r="A25" s="18">
        <v>7</v>
      </c>
      <c r="B25" s="35" t="s">
        <v>68</v>
      </c>
      <c r="C25" s="20">
        <v>1.7</v>
      </c>
    </row>
    <row r="26" spans="1:3" ht="25.5" customHeight="1" thickBot="1">
      <c r="A26" s="18"/>
      <c r="B26" s="19" t="s">
        <v>538</v>
      </c>
      <c r="C26" s="36">
        <f>C25+C24</f>
        <v>15.299999999999999</v>
      </c>
    </row>
    <row r="27" spans="1:3" ht="60" customHeight="1" thickBot="1">
      <c r="A27" s="37"/>
      <c r="B27" s="38" t="s">
        <v>539</v>
      </c>
      <c r="C27" s="39" t="s">
        <v>540</v>
      </c>
    </row>
    <row r="28" spans="1:3" ht="16.5">
      <c r="A28" s="40"/>
    </row>
  </sheetData>
  <mergeCells count="4">
    <mergeCell ref="A6:C6"/>
    <mergeCell ref="A7:C7"/>
    <mergeCell ref="A8:C8"/>
    <mergeCell ref="A13:A18"/>
  </mergeCells>
  <pageMargins left="0.51181102362204722" right="0.31496062992125984" top="0.35433070866141736" bottom="0.35433070866141736" header="0" footer="0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0"/>
  </sheetPr>
  <dimension ref="A1:C28"/>
  <sheetViews>
    <sheetView topLeftCell="A7" workbookViewId="0">
      <selection activeCell="B22" sqref="B22:B23"/>
    </sheetView>
  </sheetViews>
  <sheetFormatPr defaultRowHeight="15"/>
  <cols>
    <col min="1" max="1" width="4.85546875" customWidth="1"/>
    <col min="2" max="2" width="45.28515625" customWidth="1"/>
    <col min="3" max="3" width="41.5703125" customWidth="1"/>
  </cols>
  <sheetData>
    <row r="1" spans="1:3" ht="15.75">
      <c r="C1" s="13" t="s">
        <v>526</v>
      </c>
    </row>
    <row r="2" spans="1:3" ht="15.75">
      <c r="C2" s="13" t="s">
        <v>565</v>
      </c>
    </row>
    <row r="3" spans="1:3" ht="15.75">
      <c r="C3" s="13" t="s">
        <v>527</v>
      </c>
    </row>
    <row r="4" spans="1:3" ht="15.75">
      <c r="C4" s="13" t="s">
        <v>528</v>
      </c>
    </row>
    <row r="5" spans="1:3" ht="24" customHeight="1">
      <c r="A5" s="13"/>
    </row>
    <row r="6" spans="1:3" ht="36.75" customHeight="1">
      <c r="A6" s="233" t="s">
        <v>529</v>
      </c>
      <c r="B6" s="233"/>
      <c r="C6" s="233"/>
    </row>
    <row r="7" spans="1:3" ht="27" customHeight="1">
      <c r="A7" s="234" t="s">
        <v>577</v>
      </c>
      <c r="B7" s="234"/>
      <c r="C7" s="234"/>
    </row>
    <row r="8" spans="1:3" ht="27.75" customHeight="1">
      <c r="A8" s="233" t="s">
        <v>531</v>
      </c>
      <c r="B8" s="233"/>
      <c r="C8" s="233"/>
    </row>
    <row r="9" spans="1:3" ht="19.5" thickBot="1">
      <c r="A9" s="14"/>
    </row>
    <row r="10" spans="1:3" ht="72" customHeight="1" thickBot="1">
      <c r="A10" s="15"/>
      <c r="B10" s="16" t="s">
        <v>532</v>
      </c>
      <c r="C10" s="17" t="s">
        <v>533</v>
      </c>
    </row>
    <row r="11" spans="1:3" ht="17.25" thickBot="1">
      <c r="A11" s="18"/>
      <c r="B11" s="19"/>
      <c r="C11" s="20" t="s">
        <v>534</v>
      </c>
    </row>
    <row r="12" spans="1:3" ht="51" customHeight="1" thickBot="1">
      <c r="A12" s="21">
        <v>1</v>
      </c>
      <c r="B12" s="22" t="s">
        <v>48</v>
      </c>
      <c r="C12" s="23">
        <v>3.35</v>
      </c>
    </row>
    <row r="13" spans="1:3" ht="66">
      <c r="A13" s="235">
        <v>2</v>
      </c>
      <c r="B13" s="24" t="s">
        <v>535</v>
      </c>
      <c r="C13" s="25">
        <f>C14+C15+C16+C17+C18</f>
        <v>3.6</v>
      </c>
    </row>
    <row r="14" spans="1:3" ht="16.5">
      <c r="A14" s="236"/>
      <c r="B14" s="26" t="s">
        <v>536</v>
      </c>
      <c r="C14" s="27">
        <v>2.2000000000000002</v>
      </c>
    </row>
    <row r="15" spans="1:3" ht="18" customHeight="1">
      <c r="A15" s="236"/>
      <c r="B15" s="26" t="s">
        <v>53</v>
      </c>
      <c r="C15" s="27">
        <v>0</v>
      </c>
    </row>
    <row r="16" spans="1:3" ht="18" customHeight="1">
      <c r="A16" s="236"/>
      <c r="B16" s="26" t="s">
        <v>54</v>
      </c>
      <c r="C16" s="27">
        <v>0</v>
      </c>
    </row>
    <row r="17" spans="1:3" ht="18" customHeight="1">
      <c r="A17" s="236"/>
      <c r="B17" s="26" t="s">
        <v>56</v>
      </c>
      <c r="C17" s="27">
        <v>0.8</v>
      </c>
    </row>
    <row r="18" spans="1:3" ht="18" customHeight="1" thickBot="1">
      <c r="A18" s="237"/>
      <c r="B18" s="28" t="s">
        <v>58</v>
      </c>
      <c r="C18" s="29">
        <v>0.6</v>
      </c>
    </row>
    <row r="19" spans="1:3" ht="32.25" customHeight="1">
      <c r="A19" s="30">
        <v>3</v>
      </c>
      <c r="B19" s="31" t="s">
        <v>60</v>
      </c>
      <c r="C19" s="32">
        <v>2.04</v>
      </c>
    </row>
    <row r="20" spans="1:3" ht="66.75" thickBot="1">
      <c r="A20" s="33"/>
      <c r="B20" s="34" t="s">
        <v>537</v>
      </c>
      <c r="C20" s="33"/>
    </row>
    <row r="21" spans="1:3" ht="25.5" customHeight="1" thickBot="1">
      <c r="A21" s="18">
        <v>4</v>
      </c>
      <c r="B21" s="35" t="s">
        <v>62</v>
      </c>
      <c r="C21" s="20">
        <v>1.1599999999999999</v>
      </c>
    </row>
    <row r="22" spans="1:3" ht="25.5" customHeight="1" thickBot="1">
      <c r="A22" s="18">
        <v>5</v>
      </c>
      <c r="B22" s="50" t="s">
        <v>598</v>
      </c>
      <c r="C22" s="20">
        <v>0.6</v>
      </c>
    </row>
    <row r="23" spans="1:3" ht="25.5" customHeight="1" thickBot="1">
      <c r="A23" s="18">
        <v>6</v>
      </c>
      <c r="B23" s="50" t="s">
        <v>599</v>
      </c>
      <c r="C23" s="20">
        <v>2.85</v>
      </c>
    </row>
    <row r="24" spans="1:3" ht="25.5" customHeight="1" thickBot="1">
      <c r="A24" s="18"/>
      <c r="B24" s="19" t="s">
        <v>67</v>
      </c>
      <c r="C24" s="20">
        <f>C12+C13+C19+C21+C22+C23</f>
        <v>13.6</v>
      </c>
    </row>
    <row r="25" spans="1:3" ht="25.5" customHeight="1" thickBot="1">
      <c r="A25" s="18">
        <v>7</v>
      </c>
      <c r="B25" s="35" t="s">
        <v>68</v>
      </c>
      <c r="C25" s="20">
        <v>1.7</v>
      </c>
    </row>
    <row r="26" spans="1:3" ht="25.5" customHeight="1" thickBot="1">
      <c r="A26" s="18"/>
      <c r="B26" s="19" t="s">
        <v>538</v>
      </c>
      <c r="C26" s="36">
        <f>C25+C24</f>
        <v>15.299999999999999</v>
      </c>
    </row>
    <row r="27" spans="1:3" ht="60" customHeight="1" thickBot="1">
      <c r="A27" s="37"/>
      <c r="B27" s="38" t="s">
        <v>539</v>
      </c>
      <c r="C27" s="39" t="s">
        <v>540</v>
      </c>
    </row>
    <row r="28" spans="1:3" ht="16.5">
      <c r="A28" s="40"/>
    </row>
  </sheetData>
  <mergeCells count="4">
    <mergeCell ref="A6:C6"/>
    <mergeCell ref="A7:C7"/>
    <mergeCell ref="A8:C8"/>
    <mergeCell ref="A13:A18"/>
  </mergeCells>
  <pageMargins left="0.51181102362204722" right="0.31496062992125984" top="0.35433070866141736" bottom="0.35433070866141736" header="0" footer="0"/>
  <pageSetup paperSize="9"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0"/>
  </sheetPr>
  <dimension ref="A1:C28"/>
  <sheetViews>
    <sheetView topLeftCell="A16" workbookViewId="0">
      <selection activeCell="B22" sqref="B22:B23"/>
    </sheetView>
  </sheetViews>
  <sheetFormatPr defaultRowHeight="15"/>
  <cols>
    <col min="1" max="1" width="4.85546875" customWidth="1"/>
    <col min="2" max="2" width="45.28515625" customWidth="1"/>
    <col min="3" max="3" width="41.5703125" customWidth="1"/>
  </cols>
  <sheetData>
    <row r="1" spans="1:3" ht="15.75">
      <c r="C1" s="13" t="s">
        <v>526</v>
      </c>
    </row>
    <row r="2" spans="1:3" ht="15.75">
      <c r="C2" s="13" t="s">
        <v>565</v>
      </c>
    </row>
    <row r="3" spans="1:3" ht="15.75">
      <c r="C3" s="13" t="s">
        <v>527</v>
      </c>
    </row>
    <row r="4" spans="1:3" ht="15.75">
      <c r="C4" s="13" t="s">
        <v>528</v>
      </c>
    </row>
    <row r="5" spans="1:3" ht="24" customHeight="1">
      <c r="A5" s="13"/>
    </row>
    <row r="6" spans="1:3" ht="36.75" customHeight="1">
      <c r="A6" s="233" t="s">
        <v>529</v>
      </c>
      <c r="B6" s="233"/>
      <c r="C6" s="233"/>
    </row>
    <row r="7" spans="1:3" ht="27" customHeight="1">
      <c r="A7" s="234" t="s">
        <v>578</v>
      </c>
      <c r="B7" s="234"/>
      <c r="C7" s="234"/>
    </row>
    <row r="8" spans="1:3" ht="27.75" customHeight="1">
      <c r="A8" s="233" t="s">
        <v>531</v>
      </c>
      <c r="B8" s="233"/>
      <c r="C8" s="233"/>
    </row>
    <row r="9" spans="1:3" ht="19.5" thickBot="1">
      <c r="A9" s="14"/>
    </row>
    <row r="10" spans="1:3" ht="72" customHeight="1" thickBot="1">
      <c r="A10" s="15"/>
      <c r="B10" s="16" t="s">
        <v>532</v>
      </c>
      <c r="C10" s="17" t="s">
        <v>533</v>
      </c>
    </row>
    <row r="11" spans="1:3" ht="17.25" thickBot="1">
      <c r="A11" s="18"/>
      <c r="B11" s="19"/>
      <c r="C11" s="20" t="s">
        <v>534</v>
      </c>
    </row>
    <row r="12" spans="1:3" ht="51" customHeight="1" thickBot="1">
      <c r="A12" s="21">
        <v>1</v>
      </c>
      <c r="B12" s="22" t="s">
        <v>48</v>
      </c>
      <c r="C12" s="23">
        <v>3.35</v>
      </c>
    </row>
    <row r="13" spans="1:3" ht="66">
      <c r="A13" s="235">
        <v>2</v>
      </c>
      <c r="B13" s="24" t="s">
        <v>535</v>
      </c>
      <c r="C13" s="25">
        <f>C14+C15+C16+C17+C18</f>
        <v>3.6</v>
      </c>
    </row>
    <row r="14" spans="1:3" ht="16.5">
      <c r="A14" s="236"/>
      <c r="B14" s="26" t="s">
        <v>536</v>
      </c>
      <c r="C14" s="27">
        <v>2.2000000000000002</v>
      </c>
    </row>
    <row r="15" spans="1:3" ht="18" customHeight="1">
      <c r="A15" s="236"/>
      <c r="B15" s="26" t="s">
        <v>53</v>
      </c>
      <c r="C15" s="27">
        <v>0</v>
      </c>
    </row>
    <row r="16" spans="1:3" ht="18" customHeight="1">
      <c r="A16" s="236"/>
      <c r="B16" s="26" t="s">
        <v>54</v>
      </c>
      <c r="C16" s="27">
        <v>0</v>
      </c>
    </row>
    <row r="17" spans="1:3" ht="18" customHeight="1">
      <c r="A17" s="236"/>
      <c r="B17" s="26" t="s">
        <v>56</v>
      </c>
      <c r="C17" s="27">
        <v>0.8</v>
      </c>
    </row>
    <row r="18" spans="1:3" ht="18" customHeight="1" thickBot="1">
      <c r="A18" s="237"/>
      <c r="B18" s="28" t="s">
        <v>58</v>
      </c>
      <c r="C18" s="29">
        <v>0.6</v>
      </c>
    </row>
    <row r="19" spans="1:3" ht="32.25" customHeight="1">
      <c r="A19" s="30">
        <v>3</v>
      </c>
      <c r="B19" s="31" t="s">
        <v>60</v>
      </c>
      <c r="C19" s="32">
        <v>2.04</v>
      </c>
    </row>
    <row r="20" spans="1:3" ht="66.75" thickBot="1">
      <c r="A20" s="33"/>
      <c r="B20" s="34" t="s">
        <v>537</v>
      </c>
      <c r="C20" s="33"/>
    </row>
    <row r="21" spans="1:3" ht="25.5" customHeight="1" thickBot="1">
      <c r="A21" s="18">
        <v>4</v>
      </c>
      <c r="B21" s="35" t="s">
        <v>62</v>
      </c>
      <c r="C21" s="20">
        <v>1.1599999999999999</v>
      </c>
    </row>
    <row r="22" spans="1:3" ht="25.5" customHeight="1" thickBot="1">
      <c r="A22" s="18">
        <v>5</v>
      </c>
      <c r="B22" s="50" t="s">
        <v>598</v>
      </c>
      <c r="C22" s="20">
        <v>0.6</v>
      </c>
    </row>
    <row r="23" spans="1:3" ht="25.5" customHeight="1" thickBot="1">
      <c r="A23" s="18">
        <v>6</v>
      </c>
      <c r="B23" s="50" t="s">
        <v>599</v>
      </c>
      <c r="C23" s="20">
        <v>2.85</v>
      </c>
    </row>
    <row r="24" spans="1:3" ht="25.5" customHeight="1" thickBot="1">
      <c r="A24" s="18"/>
      <c r="B24" s="19" t="s">
        <v>67</v>
      </c>
      <c r="C24" s="20">
        <f>C12+C13+C19+C21+C22+C23</f>
        <v>13.6</v>
      </c>
    </row>
    <row r="25" spans="1:3" ht="25.5" customHeight="1" thickBot="1">
      <c r="A25" s="18">
        <v>7</v>
      </c>
      <c r="B25" s="35" t="s">
        <v>68</v>
      </c>
      <c r="C25" s="20">
        <v>1.7</v>
      </c>
    </row>
    <row r="26" spans="1:3" ht="25.5" customHeight="1" thickBot="1">
      <c r="A26" s="18"/>
      <c r="B26" s="19" t="s">
        <v>538</v>
      </c>
      <c r="C26" s="36">
        <f>C25+C24</f>
        <v>15.299999999999999</v>
      </c>
    </row>
    <row r="27" spans="1:3" ht="60" customHeight="1" thickBot="1">
      <c r="A27" s="37"/>
      <c r="B27" s="38" t="s">
        <v>539</v>
      </c>
      <c r="C27" s="39" t="s">
        <v>540</v>
      </c>
    </row>
    <row r="28" spans="1:3" ht="16.5">
      <c r="A28" s="40"/>
    </row>
  </sheetData>
  <mergeCells count="4">
    <mergeCell ref="A6:C6"/>
    <mergeCell ref="A7:C7"/>
    <mergeCell ref="A8:C8"/>
    <mergeCell ref="A13:A18"/>
  </mergeCells>
  <pageMargins left="0.51181102362204722" right="0.31496062992125984" top="0.35433070866141736" bottom="0.35433070866141736" header="0" footer="0"/>
  <pageSetup paperSize="9" orientation="portrait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0"/>
  </sheetPr>
  <dimension ref="A1:C28"/>
  <sheetViews>
    <sheetView topLeftCell="A7" zoomScale="98" zoomScaleNormal="98" workbookViewId="0">
      <selection activeCell="B20" sqref="B20"/>
    </sheetView>
  </sheetViews>
  <sheetFormatPr defaultRowHeight="15"/>
  <cols>
    <col min="1" max="1" width="4.85546875" customWidth="1"/>
    <col min="2" max="2" width="45.28515625" customWidth="1"/>
    <col min="3" max="3" width="41.5703125" customWidth="1"/>
  </cols>
  <sheetData>
    <row r="1" spans="1:3" ht="15.75">
      <c r="C1" s="13" t="s">
        <v>526</v>
      </c>
    </row>
    <row r="2" spans="1:3" ht="15.75">
      <c r="C2" s="13" t="s">
        <v>565</v>
      </c>
    </row>
    <row r="3" spans="1:3" ht="15.75">
      <c r="C3" s="13" t="s">
        <v>527</v>
      </c>
    </row>
    <row r="4" spans="1:3" ht="15.75">
      <c r="C4" s="13" t="s">
        <v>528</v>
      </c>
    </row>
    <row r="5" spans="1:3" ht="24" customHeight="1">
      <c r="A5" s="13"/>
    </row>
    <row r="6" spans="1:3" ht="36.75" customHeight="1">
      <c r="A6" s="233" t="s">
        <v>529</v>
      </c>
      <c r="B6" s="233"/>
      <c r="C6" s="233"/>
    </row>
    <row r="7" spans="1:3" ht="27" customHeight="1">
      <c r="A7" s="234" t="s">
        <v>579</v>
      </c>
      <c r="B7" s="234"/>
      <c r="C7" s="234"/>
    </row>
    <row r="8" spans="1:3" ht="27.75" customHeight="1">
      <c r="A8" s="233" t="s">
        <v>531</v>
      </c>
      <c r="B8" s="233"/>
      <c r="C8" s="233"/>
    </row>
    <row r="9" spans="1:3" ht="19.5" thickBot="1">
      <c r="A9" s="14"/>
    </row>
    <row r="10" spans="1:3" ht="72" customHeight="1" thickBot="1">
      <c r="A10" s="15"/>
      <c r="B10" s="16" t="s">
        <v>532</v>
      </c>
      <c r="C10" s="17" t="s">
        <v>533</v>
      </c>
    </row>
    <row r="11" spans="1:3" ht="17.25" thickBot="1">
      <c r="A11" s="18"/>
      <c r="B11" s="19"/>
      <c r="C11" s="20" t="s">
        <v>534</v>
      </c>
    </row>
    <row r="12" spans="1:3" ht="51" customHeight="1" thickBot="1">
      <c r="A12" s="21">
        <v>1</v>
      </c>
      <c r="B12" s="22" t="s">
        <v>48</v>
      </c>
      <c r="C12" s="23">
        <v>3.35</v>
      </c>
    </row>
    <row r="13" spans="1:3" ht="66">
      <c r="A13" s="235">
        <v>2</v>
      </c>
      <c r="B13" s="24" t="s">
        <v>535</v>
      </c>
      <c r="C13" s="25">
        <f>C14+C15+C16+C17+C18</f>
        <v>3.6</v>
      </c>
    </row>
    <row r="14" spans="1:3" ht="16.5">
      <c r="A14" s="236"/>
      <c r="B14" s="26" t="s">
        <v>536</v>
      </c>
      <c r="C14" s="27">
        <v>2.2000000000000002</v>
      </c>
    </row>
    <row r="15" spans="1:3" ht="18" customHeight="1">
      <c r="A15" s="236"/>
      <c r="B15" s="26" t="s">
        <v>53</v>
      </c>
      <c r="C15" s="27">
        <v>0</v>
      </c>
    </row>
    <row r="16" spans="1:3" ht="18" customHeight="1">
      <c r="A16" s="236"/>
      <c r="B16" s="26" t="s">
        <v>54</v>
      </c>
      <c r="C16" s="27">
        <v>0</v>
      </c>
    </row>
    <row r="17" spans="1:3" ht="18" customHeight="1">
      <c r="A17" s="236"/>
      <c r="B17" s="26" t="s">
        <v>56</v>
      </c>
      <c r="C17" s="27">
        <v>0.8</v>
      </c>
    </row>
    <row r="18" spans="1:3" ht="18" customHeight="1" thickBot="1">
      <c r="A18" s="237"/>
      <c r="B18" s="28" t="s">
        <v>58</v>
      </c>
      <c r="C18" s="29">
        <v>0.6</v>
      </c>
    </row>
    <row r="19" spans="1:3" ht="32.25" customHeight="1">
      <c r="A19" s="30">
        <v>3</v>
      </c>
      <c r="B19" s="31" t="s">
        <v>60</v>
      </c>
      <c r="C19" s="32">
        <v>2.04</v>
      </c>
    </row>
    <row r="20" spans="1:3" ht="66.75" thickBot="1">
      <c r="A20" s="33"/>
      <c r="B20" s="34" t="s">
        <v>537</v>
      </c>
      <c r="C20" s="33"/>
    </row>
    <row r="21" spans="1:3" ht="25.5" customHeight="1" thickBot="1">
      <c r="A21" s="18">
        <v>4</v>
      </c>
      <c r="B21" s="35" t="s">
        <v>62</v>
      </c>
      <c r="C21" s="20">
        <v>1.1599999999999999</v>
      </c>
    </row>
    <row r="22" spans="1:3" ht="25.5" customHeight="1" thickBot="1">
      <c r="A22" s="18">
        <v>5</v>
      </c>
      <c r="B22" s="50" t="s">
        <v>598</v>
      </c>
      <c r="C22" s="20">
        <v>0.6</v>
      </c>
    </row>
    <row r="23" spans="1:3" ht="25.5" customHeight="1" thickBot="1">
      <c r="A23" s="18">
        <v>6</v>
      </c>
      <c r="B23" s="50" t="s">
        <v>599</v>
      </c>
      <c r="C23" s="20">
        <v>2.85</v>
      </c>
    </row>
    <row r="24" spans="1:3" ht="25.5" customHeight="1" thickBot="1">
      <c r="A24" s="18"/>
      <c r="B24" s="19" t="s">
        <v>67</v>
      </c>
      <c r="C24" s="20">
        <f>C12+C13+C19+C21+C22+C23</f>
        <v>13.6</v>
      </c>
    </row>
    <row r="25" spans="1:3" ht="25.5" customHeight="1" thickBot="1">
      <c r="A25" s="18">
        <v>7</v>
      </c>
      <c r="B25" s="35" t="s">
        <v>68</v>
      </c>
      <c r="C25" s="20">
        <v>1.7</v>
      </c>
    </row>
    <row r="26" spans="1:3" ht="25.5" customHeight="1" thickBot="1">
      <c r="A26" s="18"/>
      <c r="B26" s="19" t="s">
        <v>538</v>
      </c>
      <c r="C26" s="36">
        <f>C25+C24</f>
        <v>15.299999999999999</v>
      </c>
    </row>
    <row r="27" spans="1:3" ht="60" customHeight="1" thickBot="1">
      <c r="A27" s="37"/>
      <c r="B27" s="38" t="s">
        <v>539</v>
      </c>
      <c r="C27" s="39" t="s">
        <v>540</v>
      </c>
    </row>
    <row r="28" spans="1:3" ht="16.5">
      <c r="A28" s="40"/>
    </row>
  </sheetData>
  <mergeCells count="4">
    <mergeCell ref="A6:C6"/>
    <mergeCell ref="A7:C7"/>
    <mergeCell ref="A8:C8"/>
    <mergeCell ref="A13:A18"/>
  </mergeCells>
  <pageMargins left="0.51181102362204722" right="0.31496062992125984" top="0.35433070866141736" bottom="0.35433070866141736" header="0" footer="0"/>
  <pageSetup paperSize="9" orientation="portrait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theme="0"/>
  </sheetPr>
  <dimension ref="A1:C28"/>
  <sheetViews>
    <sheetView topLeftCell="A16" zoomScale="98" zoomScaleNormal="98" workbookViewId="0">
      <selection activeCell="B22" sqref="B22:B23"/>
    </sheetView>
  </sheetViews>
  <sheetFormatPr defaultRowHeight="15"/>
  <cols>
    <col min="1" max="1" width="4.85546875" customWidth="1"/>
    <col min="2" max="2" width="45.28515625" customWidth="1"/>
    <col min="3" max="3" width="41.5703125" customWidth="1"/>
  </cols>
  <sheetData>
    <row r="1" spans="1:3" ht="15.75">
      <c r="C1" s="13" t="s">
        <v>526</v>
      </c>
    </row>
    <row r="2" spans="1:3" ht="15.75">
      <c r="C2" s="13" t="s">
        <v>565</v>
      </c>
    </row>
    <row r="3" spans="1:3" ht="15.75">
      <c r="C3" s="13" t="s">
        <v>527</v>
      </c>
    </row>
    <row r="4" spans="1:3" ht="15.75">
      <c r="C4" s="13" t="s">
        <v>528</v>
      </c>
    </row>
    <row r="5" spans="1:3" ht="24" customHeight="1">
      <c r="A5" s="13"/>
    </row>
    <row r="6" spans="1:3" ht="36.75" customHeight="1">
      <c r="A6" s="233" t="s">
        <v>529</v>
      </c>
      <c r="B6" s="233"/>
      <c r="C6" s="233"/>
    </row>
    <row r="7" spans="1:3" ht="27" customHeight="1">
      <c r="A7" s="234" t="s">
        <v>584</v>
      </c>
      <c r="B7" s="234"/>
      <c r="C7" s="234"/>
    </row>
    <row r="8" spans="1:3" ht="27.75" customHeight="1">
      <c r="A8" s="233" t="s">
        <v>531</v>
      </c>
      <c r="B8" s="233"/>
      <c r="C8" s="233"/>
    </row>
    <row r="9" spans="1:3" ht="19.5" thickBot="1">
      <c r="A9" s="14"/>
    </row>
    <row r="10" spans="1:3" ht="72" customHeight="1" thickBot="1">
      <c r="A10" s="15"/>
      <c r="B10" s="16" t="s">
        <v>532</v>
      </c>
      <c r="C10" s="17" t="s">
        <v>533</v>
      </c>
    </row>
    <row r="11" spans="1:3" ht="17.25" thickBot="1">
      <c r="A11" s="18"/>
      <c r="B11" s="19"/>
      <c r="C11" s="20" t="s">
        <v>534</v>
      </c>
    </row>
    <row r="12" spans="1:3" ht="51" customHeight="1" thickBot="1">
      <c r="A12" s="21">
        <v>1</v>
      </c>
      <c r="B12" s="22" t="s">
        <v>48</v>
      </c>
      <c r="C12" s="23">
        <v>2.1</v>
      </c>
    </row>
    <row r="13" spans="1:3" ht="66">
      <c r="A13" s="235">
        <v>2</v>
      </c>
      <c r="B13" s="24" t="s">
        <v>535</v>
      </c>
      <c r="C13" s="25">
        <f>C14+C15+C16+C17+C18</f>
        <v>3.1</v>
      </c>
    </row>
    <row r="14" spans="1:3" ht="16.5">
      <c r="A14" s="236"/>
      <c r="B14" s="26" t="s">
        <v>536</v>
      </c>
      <c r="C14" s="27">
        <v>1.8</v>
      </c>
    </row>
    <row r="15" spans="1:3" ht="18" customHeight="1">
      <c r="A15" s="236"/>
      <c r="B15" s="26" t="s">
        <v>53</v>
      </c>
      <c r="C15" s="27">
        <v>0</v>
      </c>
    </row>
    <row r="16" spans="1:3" ht="18" customHeight="1">
      <c r="A16" s="236"/>
      <c r="B16" s="26" t="s">
        <v>54</v>
      </c>
      <c r="C16" s="27">
        <v>0</v>
      </c>
    </row>
    <row r="17" spans="1:3" ht="18" customHeight="1">
      <c r="A17" s="236"/>
      <c r="B17" s="26" t="s">
        <v>56</v>
      </c>
      <c r="C17" s="27">
        <v>0.7</v>
      </c>
    </row>
    <row r="18" spans="1:3" ht="18" customHeight="1" thickBot="1">
      <c r="A18" s="237"/>
      <c r="B18" s="28" t="s">
        <v>58</v>
      </c>
      <c r="C18" s="29">
        <v>0.6</v>
      </c>
    </row>
    <row r="19" spans="1:3" ht="32.25" customHeight="1">
      <c r="A19" s="30">
        <v>3</v>
      </c>
      <c r="B19" s="31" t="s">
        <v>60</v>
      </c>
      <c r="C19" s="32">
        <v>3.2</v>
      </c>
    </row>
    <row r="20" spans="1:3" ht="66.75" thickBot="1">
      <c r="A20" s="33"/>
      <c r="B20" s="34" t="s">
        <v>537</v>
      </c>
      <c r="C20" s="33"/>
    </row>
    <row r="21" spans="1:3" ht="25.5" customHeight="1" thickBot="1">
      <c r="A21" s="18">
        <v>4</v>
      </c>
      <c r="B21" s="35" t="s">
        <v>62</v>
      </c>
      <c r="C21" s="20">
        <v>1.1599999999999999</v>
      </c>
    </row>
    <row r="22" spans="1:3" ht="25.5" customHeight="1" thickBot="1">
      <c r="A22" s="18">
        <v>5</v>
      </c>
      <c r="B22" s="50" t="s">
        <v>598</v>
      </c>
      <c r="C22" s="20">
        <v>0.6</v>
      </c>
    </row>
    <row r="23" spans="1:3" ht="25.5" customHeight="1" thickBot="1">
      <c r="A23" s="18">
        <v>6</v>
      </c>
      <c r="B23" s="50" t="s">
        <v>599</v>
      </c>
      <c r="C23" s="20">
        <v>2.85</v>
      </c>
    </row>
    <row r="24" spans="1:3" ht="25.5" customHeight="1" thickBot="1">
      <c r="A24" s="18"/>
      <c r="B24" s="19" t="s">
        <v>67</v>
      </c>
      <c r="C24" s="20">
        <f>C12+C13+C19+C21+C22+C23</f>
        <v>13.01</v>
      </c>
    </row>
    <row r="25" spans="1:3" ht="25.5" customHeight="1" thickBot="1">
      <c r="A25" s="18">
        <v>7</v>
      </c>
      <c r="B25" s="35" t="s">
        <v>68</v>
      </c>
      <c r="C25" s="20">
        <v>1.7</v>
      </c>
    </row>
    <row r="26" spans="1:3" ht="25.5" customHeight="1" thickBot="1">
      <c r="A26" s="18"/>
      <c r="B26" s="19" t="s">
        <v>538</v>
      </c>
      <c r="C26" s="41">
        <f>C25+C24</f>
        <v>14.709999999999999</v>
      </c>
    </row>
    <row r="27" spans="1:3" ht="60" customHeight="1" thickBot="1">
      <c r="A27" s="37"/>
      <c r="B27" s="38" t="s">
        <v>539</v>
      </c>
      <c r="C27" s="39" t="s">
        <v>540</v>
      </c>
    </row>
    <row r="28" spans="1:3" ht="16.5">
      <c r="A28" s="40"/>
    </row>
  </sheetData>
  <mergeCells count="4">
    <mergeCell ref="A6:C6"/>
    <mergeCell ref="A7:C7"/>
    <mergeCell ref="A8:C8"/>
    <mergeCell ref="A13:A18"/>
  </mergeCells>
  <pageMargins left="0.51181102362204722" right="0.31496062992125984" top="0.35433070866141736" bottom="0.35433070866141736" header="0" footer="0"/>
  <pageSetup paperSize="9" orientation="portrait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theme="0"/>
  </sheetPr>
  <dimension ref="A1:C28"/>
  <sheetViews>
    <sheetView topLeftCell="A13" zoomScale="98" zoomScaleNormal="98" workbookViewId="0">
      <selection activeCell="C17" sqref="C17"/>
    </sheetView>
  </sheetViews>
  <sheetFormatPr defaultRowHeight="15"/>
  <cols>
    <col min="1" max="1" width="4.85546875" customWidth="1"/>
    <col min="2" max="2" width="49" customWidth="1"/>
    <col min="3" max="3" width="40.7109375" customWidth="1"/>
  </cols>
  <sheetData>
    <row r="1" spans="1:3" ht="15.75">
      <c r="C1" s="13" t="s">
        <v>526</v>
      </c>
    </row>
    <row r="2" spans="1:3" ht="15.75">
      <c r="C2" s="13" t="s">
        <v>565</v>
      </c>
    </row>
    <row r="3" spans="1:3" ht="15.75">
      <c r="C3" s="13" t="s">
        <v>527</v>
      </c>
    </row>
    <row r="4" spans="1:3" ht="15.75">
      <c r="C4" s="13" t="s">
        <v>528</v>
      </c>
    </row>
    <row r="5" spans="1:3" ht="24" customHeight="1">
      <c r="A5" s="13"/>
    </row>
    <row r="6" spans="1:3" ht="36.75" customHeight="1">
      <c r="A6" s="233" t="s">
        <v>529</v>
      </c>
      <c r="B6" s="233"/>
      <c r="C6" s="233"/>
    </row>
    <row r="7" spans="1:3" ht="22.5" customHeight="1">
      <c r="A7" s="234" t="s">
        <v>586</v>
      </c>
      <c r="B7" s="234"/>
      <c r="C7" s="234"/>
    </row>
    <row r="8" spans="1:3" ht="16.5" customHeight="1">
      <c r="A8" s="233" t="s">
        <v>531</v>
      </c>
      <c r="B8" s="233"/>
      <c r="C8" s="233"/>
    </row>
    <row r="9" spans="1:3" ht="2.25" customHeight="1" thickBot="1">
      <c r="A9" s="14"/>
    </row>
    <row r="10" spans="1:3" ht="72" customHeight="1" thickBot="1">
      <c r="A10" s="15"/>
      <c r="B10" s="16" t="s">
        <v>532</v>
      </c>
      <c r="C10" s="17" t="s">
        <v>533</v>
      </c>
    </row>
    <row r="11" spans="1:3" ht="17.25" thickBot="1">
      <c r="A11" s="18"/>
      <c r="B11" s="19"/>
      <c r="C11" s="20" t="s">
        <v>534</v>
      </c>
    </row>
    <row r="12" spans="1:3" ht="51" customHeight="1" thickBot="1">
      <c r="A12" s="21">
        <v>1</v>
      </c>
      <c r="B12" s="22" t="s">
        <v>48</v>
      </c>
      <c r="C12" s="23">
        <v>1.7</v>
      </c>
    </row>
    <row r="13" spans="1:3" ht="66">
      <c r="A13" s="235">
        <v>2</v>
      </c>
      <c r="B13" s="24" t="s">
        <v>535</v>
      </c>
      <c r="C13" s="25">
        <f>C14+C15+C16+C17+C18</f>
        <v>2.8000000000000003</v>
      </c>
    </row>
    <row r="14" spans="1:3" ht="16.5">
      <c r="A14" s="236"/>
      <c r="B14" s="26" t="s">
        <v>536</v>
      </c>
      <c r="C14" s="27">
        <v>1.5</v>
      </c>
    </row>
    <row r="15" spans="1:3" ht="18" customHeight="1">
      <c r="A15" s="236"/>
      <c r="B15" s="26" t="s">
        <v>53</v>
      </c>
      <c r="C15" s="27">
        <v>0</v>
      </c>
    </row>
    <row r="16" spans="1:3" ht="18" customHeight="1">
      <c r="A16" s="236"/>
      <c r="B16" s="26" t="s">
        <v>54</v>
      </c>
      <c r="C16" s="27">
        <v>0</v>
      </c>
    </row>
    <row r="17" spans="1:3" ht="18" customHeight="1">
      <c r="A17" s="236"/>
      <c r="B17" s="26" t="s">
        <v>56</v>
      </c>
      <c r="C17" s="27">
        <v>0.7</v>
      </c>
    </row>
    <row r="18" spans="1:3" ht="18" customHeight="1" thickBot="1">
      <c r="A18" s="237"/>
      <c r="B18" s="28" t="s">
        <v>58</v>
      </c>
      <c r="C18" s="29">
        <v>0.6</v>
      </c>
    </row>
    <row r="19" spans="1:3" ht="32.25" customHeight="1">
      <c r="A19" s="30">
        <v>3</v>
      </c>
      <c r="B19" s="31" t="s">
        <v>60</v>
      </c>
      <c r="C19" s="32">
        <v>2.79</v>
      </c>
    </row>
    <row r="20" spans="1:3" ht="66.75" thickBot="1">
      <c r="A20" s="33"/>
      <c r="B20" s="34" t="s">
        <v>537</v>
      </c>
      <c r="C20" s="33"/>
    </row>
    <row r="21" spans="1:3" ht="25.5" customHeight="1" thickBot="1">
      <c r="A21" s="18">
        <v>4</v>
      </c>
      <c r="B21" s="50" t="s">
        <v>598</v>
      </c>
      <c r="C21" s="20">
        <v>1.1599999999999999</v>
      </c>
    </row>
    <row r="22" spans="1:3" ht="25.5" customHeight="1" thickBot="1">
      <c r="A22" s="18">
        <v>5</v>
      </c>
      <c r="B22" s="50" t="s">
        <v>599</v>
      </c>
      <c r="C22" s="20">
        <v>0.6</v>
      </c>
    </row>
    <row r="23" spans="1:3" ht="25.5" customHeight="1" thickBot="1">
      <c r="A23" s="18">
        <v>6</v>
      </c>
      <c r="B23" s="35" t="s">
        <v>65</v>
      </c>
      <c r="C23" s="20">
        <v>2.85</v>
      </c>
    </row>
    <row r="24" spans="1:3" ht="25.5" customHeight="1" thickBot="1">
      <c r="A24" s="18"/>
      <c r="B24" s="19" t="s">
        <v>67</v>
      </c>
      <c r="C24" s="20">
        <f>C12+C13+C19+C21+C22+C23</f>
        <v>11.899999999999999</v>
      </c>
    </row>
    <row r="25" spans="1:3" ht="25.5" customHeight="1" thickBot="1">
      <c r="A25" s="18">
        <v>7</v>
      </c>
      <c r="B25" s="35" t="s">
        <v>68</v>
      </c>
      <c r="C25" s="20">
        <v>1.7</v>
      </c>
    </row>
    <row r="26" spans="1:3" ht="25.5" customHeight="1" thickBot="1">
      <c r="A26" s="18"/>
      <c r="B26" s="19" t="s">
        <v>538</v>
      </c>
      <c r="C26" s="41">
        <f>C25+C24</f>
        <v>13.599999999999998</v>
      </c>
    </row>
    <row r="27" spans="1:3" ht="60" customHeight="1" thickBot="1">
      <c r="A27" s="37"/>
      <c r="B27" s="38" t="s">
        <v>539</v>
      </c>
      <c r="C27" s="39" t="s">
        <v>540</v>
      </c>
    </row>
    <row r="28" spans="1:3" ht="16.5">
      <c r="A28" s="40"/>
    </row>
  </sheetData>
  <mergeCells count="4">
    <mergeCell ref="A6:C6"/>
    <mergeCell ref="A7:C7"/>
    <mergeCell ref="A8:C8"/>
    <mergeCell ref="A13:A18"/>
  </mergeCells>
  <pageMargins left="0.51181102362204722" right="0.31496062992125984" top="0.55118110236220474" bottom="0.35433070866141736" header="0" footer="0"/>
  <pageSetup paperSize="9" orientation="portrait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theme="0"/>
  </sheetPr>
  <dimension ref="A1:C28"/>
  <sheetViews>
    <sheetView topLeftCell="A22" zoomScale="98" zoomScaleNormal="98" workbookViewId="0">
      <selection activeCell="C37" sqref="C37"/>
    </sheetView>
  </sheetViews>
  <sheetFormatPr defaultRowHeight="15"/>
  <cols>
    <col min="1" max="1" width="4.85546875" customWidth="1"/>
    <col min="2" max="2" width="46.7109375" customWidth="1"/>
    <col min="3" max="3" width="41.5703125" customWidth="1"/>
  </cols>
  <sheetData>
    <row r="1" spans="1:3" ht="15.75">
      <c r="C1" s="13" t="s">
        <v>526</v>
      </c>
    </row>
    <row r="2" spans="1:3" ht="15.75">
      <c r="C2" s="13" t="s">
        <v>565</v>
      </c>
    </row>
    <row r="3" spans="1:3" ht="15.75">
      <c r="C3" s="13" t="s">
        <v>527</v>
      </c>
    </row>
    <row r="4" spans="1:3" ht="15.75">
      <c r="C4" s="13" t="s">
        <v>528</v>
      </c>
    </row>
    <row r="5" spans="1:3" ht="24" customHeight="1">
      <c r="A5" s="13"/>
    </row>
    <row r="6" spans="1:3" ht="36.75" customHeight="1">
      <c r="A6" s="233" t="s">
        <v>529</v>
      </c>
      <c r="B6" s="233"/>
      <c r="C6" s="233"/>
    </row>
    <row r="7" spans="1:3" ht="27" customHeight="1">
      <c r="A7" s="234" t="s">
        <v>587</v>
      </c>
      <c r="B7" s="234"/>
      <c r="C7" s="234"/>
    </row>
    <row r="8" spans="1:3" ht="27.75" customHeight="1">
      <c r="A8" s="233" t="s">
        <v>531</v>
      </c>
      <c r="B8" s="233"/>
      <c r="C8" s="233"/>
    </row>
    <row r="9" spans="1:3" ht="19.5" thickBot="1">
      <c r="A9" s="14"/>
    </row>
    <row r="10" spans="1:3" ht="72" customHeight="1" thickBot="1">
      <c r="A10" s="15"/>
      <c r="B10" s="16" t="s">
        <v>532</v>
      </c>
      <c r="C10" s="17" t="s">
        <v>533</v>
      </c>
    </row>
    <row r="11" spans="1:3" ht="17.25" thickBot="1">
      <c r="A11" s="18"/>
      <c r="B11" s="19"/>
      <c r="C11" s="20" t="s">
        <v>534</v>
      </c>
    </row>
    <row r="12" spans="1:3" ht="51" customHeight="1" thickBot="1">
      <c r="A12" s="21">
        <v>1</v>
      </c>
      <c r="B12" s="22" t="s">
        <v>48</v>
      </c>
      <c r="C12" s="23">
        <v>1.7</v>
      </c>
    </row>
    <row r="13" spans="1:3" ht="66">
      <c r="A13" s="235">
        <v>2</v>
      </c>
      <c r="B13" s="24" t="s">
        <v>535</v>
      </c>
      <c r="C13" s="25">
        <f>C14+C15+C16+C17+C18</f>
        <v>2.8000000000000003</v>
      </c>
    </row>
    <row r="14" spans="1:3" ht="16.5">
      <c r="A14" s="236"/>
      <c r="B14" s="26" t="s">
        <v>536</v>
      </c>
      <c r="C14" s="27">
        <v>1.5</v>
      </c>
    </row>
    <row r="15" spans="1:3" ht="18" customHeight="1">
      <c r="A15" s="236"/>
      <c r="B15" s="26" t="s">
        <v>53</v>
      </c>
      <c r="C15" s="27">
        <v>0</v>
      </c>
    </row>
    <row r="16" spans="1:3" ht="18" customHeight="1">
      <c r="A16" s="236"/>
      <c r="B16" s="26" t="s">
        <v>54</v>
      </c>
      <c r="C16" s="27">
        <v>0</v>
      </c>
    </row>
    <row r="17" spans="1:3" ht="18" customHeight="1">
      <c r="A17" s="236"/>
      <c r="B17" s="26" t="s">
        <v>56</v>
      </c>
      <c r="C17" s="27">
        <v>0.7</v>
      </c>
    </row>
    <row r="18" spans="1:3" ht="18" customHeight="1" thickBot="1">
      <c r="A18" s="237"/>
      <c r="B18" s="28" t="s">
        <v>58</v>
      </c>
      <c r="C18" s="29">
        <v>0.6</v>
      </c>
    </row>
    <row r="19" spans="1:3" ht="32.25" customHeight="1">
      <c r="A19" s="30">
        <v>3</v>
      </c>
      <c r="B19" s="31" t="s">
        <v>60</v>
      </c>
      <c r="C19" s="32">
        <v>2.79</v>
      </c>
    </row>
    <row r="20" spans="1:3" ht="66.75" thickBot="1">
      <c r="A20" s="33"/>
      <c r="B20" s="34" t="s">
        <v>537</v>
      </c>
      <c r="C20" s="33"/>
    </row>
    <row r="21" spans="1:3" ht="25.5" customHeight="1" thickBot="1">
      <c r="A21" s="18">
        <v>4</v>
      </c>
      <c r="B21" s="35" t="s">
        <v>62</v>
      </c>
      <c r="C21" s="20">
        <v>1.1599999999999999</v>
      </c>
    </row>
    <row r="22" spans="1:3" ht="25.5" customHeight="1" thickBot="1">
      <c r="A22" s="18">
        <v>5</v>
      </c>
      <c r="B22" s="50" t="s">
        <v>598</v>
      </c>
      <c r="C22" s="20">
        <v>0.6</v>
      </c>
    </row>
    <row r="23" spans="1:3" ht="25.5" customHeight="1" thickBot="1">
      <c r="A23" s="18">
        <v>6</v>
      </c>
      <c r="B23" s="50" t="s">
        <v>599</v>
      </c>
      <c r="C23" s="20">
        <v>2.85</v>
      </c>
    </row>
    <row r="24" spans="1:3" ht="25.5" customHeight="1" thickBot="1">
      <c r="A24" s="18"/>
      <c r="B24" s="19" t="s">
        <v>67</v>
      </c>
      <c r="C24" s="20">
        <f>C12+C13+C19+C21+C22+C23</f>
        <v>11.899999999999999</v>
      </c>
    </row>
    <row r="25" spans="1:3" ht="25.5" customHeight="1" thickBot="1">
      <c r="A25" s="18">
        <v>7</v>
      </c>
      <c r="B25" s="35" t="s">
        <v>68</v>
      </c>
      <c r="C25" s="20">
        <v>1.7</v>
      </c>
    </row>
    <row r="26" spans="1:3" ht="25.5" customHeight="1" thickBot="1">
      <c r="A26" s="18"/>
      <c r="B26" s="19" t="s">
        <v>538</v>
      </c>
      <c r="C26" s="41">
        <f>C25+C24</f>
        <v>13.599999999999998</v>
      </c>
    </row>
    <row r="27" spans="1:3" ht="60" customHeight="1" thickBot="1">
      <c r="A27" s="37"/>
      <c r="B27" s="38" t="s">
        <v>539</v>
      </c>
      <c r="C27" s="39" t="s">
        <v>540</v>
      </c>
    </row>
    <row r="28" spans="1:3" ht="16.5">
      <c r="A28" s="40"/>
    </row>
  </sheetData>
  <mergeCells count="4">
    <mergeCell ref="A6:C6"/>
    <mergeCell ref="A7:C7"/>
    <mergeCell ref="A8:C8"/>
    <mergeCell ref="A13:A18"/>
  </mergeCells>
  <pageMargins left="0.51181102362204722" right="0.31496062992125984" top="0.35433070866141736" bottom="0.35433070866141736" header="0" footer="0"/>
  <pageSetup paperSize="9" orientation="portrait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>
  <dimension ref="B1:M57"/>
  <sheetViews>
    <sheetView workbookViewId="0">
      <selection sqref="A1:XFD1048576"/>
    </sheetView>
  </sheetViews>
  <sheetFormatPr defaultRowHeight="15"/>
  <cols>
    <col min="1" max="1" width="4.28515625" style="62" customWidth="1"/>
    <col min="2" max="2" width="6.5703125" style="62" customWidth="1"/>
    <col min="3" max="3" width="39" style="62" customWidth="1"/>
    <col min="4" max="4" width="60.7109375" style="62" customWidth="1"/>
    <col min="5" max="5" width="19.7109375" style="62" customWidth="1"/>
    <col min="6" max="6" width="8.28515625" style="62" customWidth="1"/>
    <col min="7" max="8" width="2.85546875" style="62" customWidth="1"/>
    <col min="9" max="9" width="9.140625" style="62"/>
    <col min="10" max="10" width="10.28515625" style="62" customWidth="1"/>
    <col min="11" max="11" width="78.140625" style="292" customWidth="1"/>
    <col min="12" max="12" width="15.140625" style="62" customWidth="1"/>
    <col min="13" max="13" width="8.5703125" style="62" customWidth="1"/>
    <col min="14" max="16384" width="9.140625" style="62"/>
  </cols>
  <sheetData>
    <row r="1" spans="2:13" ht="28.5">
      <c r="C1" s="63" t="s">
        <v>30</v>
      </c>
      <c r="D1" s="64"/>
      <c r="E1" s="64"/>
    </row>
    <row r="2" spans="2:13">
      <c r="C2" s="62" t="s">
        <v>31</v>
      </c>
    </row>
    <row r="5" spans="2:13" ht="21">
      <c r="C5" s="293" t="s">
        <v>507</v>
      </c>
      <c r="D5" s="294"/>
    </row>
    <row r="6" spans="2:13" ht="18">
      <c r="C6" s="287" t="s">
        <v>32</v>
      </c>
      <c r="D6" s="288"/>
    </row>
    <row r="7" spans="2:13" ht="21">
      <c r="C7" s="65" t="s">
        <v>33</v>
      </c>
      <c r="D7" s="295" t="s">
        <v>508</v>
      </c>
      <c r="E7" s="295"/>
    </row>
    <row r="8" spans="2:13" ht="15.75">
      <c r="C8" s="66" t="s">
        <v>34</v>
      </c>
      <c r="D8" s="67" t="s">
        <v>35</v>
      </c>
      <c r="E8" s="65">
        <v>1027.5</v>
      </c>
    </row>
    <row r="9" spans="2:13" ht="15.75">
      <c r="C9" s="66" t="s">
        <v>36</v>
      </c>
      <c r="D9" s="67" t="s">
        <v>37</v>
      </c>
      <c r="E9" s="65">
        <v>14.5</v>
      </c>
      <c r="I9" s="290" t="s">
        <v>38</v>
      </c>
      <c r="J9" s="290"/>
      <c r="K9" s="296">
        <f>E10*E8</f>
        <v>13152</v>
      </c>
      <c r="L9" s="68"/>
    </row>
    <row r="10" spans="2:13" ht="15.75">
      <c r="C10" s="66" t="s">
        <v>509</v>
      </c>
      <c r="D10" s="67" t="s">
        <v>37</v>
      </c>
      <c r="E10" s="65">
        <f>E9-1.7</f>
        <v>12.8</v>
      </c>
      <c r="I10" s="158"/>
      <c r="J10" s="158"/>
      <c r="K10" s="296"/>
      <c r="L10" s="68"/>
    </row>
    <row r="11" spans="2:13" ht="15.75">
      <c r="C11" s="69" t="s">
        <v>39</v>
      </c>
      <c r="D11" s="70" t="s">
        <v>510</v>
      </c>
      <c r="E11" s="71">
        <f>K9*12</f>
        <v>157824</v>
      </c>
      <c r="I11" s="291" t="s">
        <v>40</v>
      </c>
      <c r="J11" s="291"/>
      <c r="K11" s="297">
        <f>36850.83-K9</f>
        <v>23698.83</v>
      </c>
      <c r="L11" s="68"/>
    </row>
    <row r="12" spans="2:13" ht="15.75">
      <c r="C12" s="69" t="s">
        <v>41</v>
      </c>
      <c r="D12" s="70" t="s">
        <v>510</v>
      </c>
      <c r="E12" s="71">
        <f>E11-K11</f>
        <v>134125.16999999998</v>
      </c>
      <c r="I12" s="73" t="s">
        <v>42</v>
      </c>
      <c r="J12" s="73"/>
      <c r="K12" s="298">
        <f>39065.27-13128.96</f>
        <v>25936.309999999998</v>
      </c>
      <c r="L12" s="68"/>
    </row>
    <row r="13" spans="2:13" ht="19.5" thickBot="1">
      <c r="C13" s="74"/>
      <c r="D13" s="75"/>
      <c r="I13" s="286" t="str">
        <f>D7</f>
        <v>г.Ростов, ул. Революции, дом 13</v>
      </c>
      <c r="J13" s="286"/>
      <c r="K13" s="286"/>
      <c r="L13" s="286"/>
    </row>
    <row r="14" spans="2:13" ht="15.75" thickBot="1">
      <c r="B14" s="76" t="s">
        <v>43</v>
      </c>
      <c r="C14" s="77" t="s">
        <v>44</v>
      </c>
      <c r="D14" s="78" t="s">
        <v>45</v>
      </c>
      <c r="E14" s="77" t="s">
        <v>46</v>
      </c>
      <c r="I14" s="79" t="s">
        <v>0</v>
      </c>
      <c r="J14" s="79" t="s">
        <v>1</v>
      </c>
      <c r="K14" s="79" t="s">
        <v>2</v>
      </c>
      <c r="L14" s="79" t="s">
        <v>3</v>
      </c>
    </row>
    <row r="15" spans="2:13" ht="28.5">
      <c r="B15" s="270" t="s">
        <v>47</v>
      </c>
      <c r="C15" s="280" t="s">
        <v>48</v>
      </c>
      <c r="D15" s="281"/>
      <c r="E15" s="299">
        <f>E11/F27*F15</f>
        <v>17262</v>
      </c>
      <c r="F15" s="300">
        <v>1.4</v>
      </c>
      <c r="I15" s="301">
        <v>209</v>
      </c>
      <c r="J15" s="302">
        <v>43133</v>
      </c>
      <c r="K15" s="303" t="s">
        <v>511</v>
      </c>
      <c r="L15" s="304"/>
      <c r="M15" s="304"/>
    </row>
    <row r="16" spans="2:13" ht="35.25" customHeight="1" thickBot="1">
      <c r="B16" s="271"/>
      <c r="C16" s="305" t="s">
        <v>613</v>
      </c>
      <c r="D16" s="306"/>
      <c r="E16" s="307"/>
      <c r="F16" s="86"/>
      <c r="I16" s="301">
        <v>230</v>
      </c>
      <c r="J16" s="302">
        <v>43137</v>
      </c>
      <c r="K16" s="303" t="s">
        <v>511</v>
      </c>
      <c r="L16" s="304"/>
      <c r="M16" s="304"/>
    </row>
    <row r="17" spans="2:13" ht="50.25" customHeight="1">
      <c r="B17" s="270" t="s">
        <v>49</v>
      </c>
      <c r="C17" s="280" t="s">
        <v>50</v>
      </c>
      <c r="D17" s="285"/>
      <c r="E17" s="88">
        <f>E18+E19+E20+E21+E22</f>
        <v>35140.5</v>
      </c>
      <c r="F17" s="160">
        <f>F18+F19+F20+F21+F22</f>
        <v>2.85</v>
      </c>
      <c r="I17" s="301">
        <v>359</v>
      </c>
      <c r="J17" s="302">
        <v>43165</v>
      </c>
      <c r="K17" s="127" t="s">
        <v>512</v>
      </c>
      <c r="L17" s="304"/>
      <c r="M17" s="304"/>
    </row>
    <row r="18" spans="2:13" ht="45">
      <c r="B18" s="284"/>
      <c r="C18" s="91" t="s">
        <v>51</v>
      </c>
      <c r="D18" s="92" t="s">
        <v>513</v>
      </c>
      <c r="E18" s="93">
        <f>E11/F27*F18</f>
        <v>19111.5</v>
      </c>
      <c r="F18" s="308">
        <v>1.55</v>
      </c>
      <c r="I18" s="301">
        <v>453</v>
      </c>
      <c r="J18" s="302">
        <v>43175</v>
      </c>
      <c r="K18" s="127" t="s">
        <v>512</v>
      </c>
      <c r="L18" s="304"/>
      <c r="M18" s="304"/>
    </row>
    <row r="19" spans="2:13" ht="16.5">
      <c r="B19" s="284"/>
      <c r="C19" s="91" t="s">
        <v>53</v>
      </c>
      <c r="D19" s="96"/>
      <c r="E19" s="93">
        <f>E8*F19*11</f>
        <v>0</v>
      </c>
      <c r="F19" s="308">
        <v>0</v>
      </c>
      <c r="I19" s="301">
        <v>479</v>
      </c>
      <c r="J19" s="302">
        <v>43188</v>
      </c>
      <c r="K19" s="309" t="s">
        <v>514</v>
      </c>
      <c r="L19" s="304">
        <v>9</v>
      </c>
      <c r="M19" s="304"/>
    </row>
    <row r="20" spans="2:13" ht="60">
      <c r="B20" s="284"/>
      <c r="C20" s="91" t="s">
        <v>54</v>
      </c>
      <c r="D20" s="96" t="s">
        <v>55</v>
      </c>
      <c r="E20" s="93">
        <f>E12/F27*F20</f>
        <v>0</v>
      </c>
      <c r="F20" s="308">
        <v>0</v>
      </c>
      <c r="I20" s="301">
        <v>481</v>
      </c>
      <c r="J20" s="302">
        <v>43189</v>
      </c>
      <c r="K20" s="309" t="s">
        <v>515</v>
      </c>
      <c r="L20" s="304"/>
      <c r="M20" s="304"/>
    </row>
    <row r="21" spans="2:13" ht="45">
      <c r="B21" s="284"/>
      <c r="C21" s="91" t="s">
        <v>56</v>
      </c>
      <c r="D21" s="96" t="s">
        <v>57</v>
      </c>
      <c r="E21" s="93">
        <f>E11/F27*F21</f>
        <v>8631</v>
      </c>
      <c r="F21" s="308">
        <v>0.7</v>
      </c>
      <c r="I21" s="301">
        <v>635</v>
      </c>
      <c r="J21" s="302">
        <v>43215</v>
      </c>
      <c r="K21" s="309" t="s">
        <v>710</v>
      </c>
      <c r="L21" s="304"/>
      <c r="M21" s="304"/>
    </row>
    <row r="22" spans="2:13" ht="17.25" thickBot="1">
      <c r="B22" s="271"/>
      <c r="C22" s="99" t="s">
        <v>58</v>
      </c>
      <c r="D22" s="100" t="s">
        <v>59</v>
      </c>
      <c r="E22" s="101">
        <f>E11/F27*F22</f>
        <v>7398</v>
      </c>
      <c r="F22" s="310">
        <v>0.6</v>
      </c>
      <c r="I22" s="301">
        <v>646</v>
      </c>
      <c r="J22" s="302">
        <v>43216</v>
      </c>
      <c r="K22" s="309" t="s">
        <v>710</v>
      </c>
      <c r="L22" s="304"/>
      <c r="M22" s="304"/>
    </row>
    <row r="23" spans="2:13" ht="63" customHeight="1" thickBot="1">
      <c r="B23" s="106">
        <v>3</v>
      </c>
      <c r="C23" s="311" t="s">
        <v>60</v>
      </c>
      <c r="D23" s="312" t="s">
        <v>516</v>
      </c>
      <c r="E23" s="313">
        <f>E11/F27*F23</f>
        <v>47963.700000000004</v>
      </c>
      <c r="F23" s="314">
        <v>3.89</v>
      </c>
      <c r="I23" s="301">
        <v>561</v>
      </c>
      <c r="J23" s="302">
        <v>43203</v>
      </c>
      <c r="K23" s="309" t="s">
        <v>614</v>
      </c>
      <c r="L23" s="304">
        <v>9</v>
      </c>
      <c r="M23" s="304"/>
    </row>
    <row r="24" spans="2:13" ht="60.75" thickBot="1">
      <c r="B24" s="106">
        <v>4</v>
      </c>
      <c r="C24" s="107" t="s">
        <v>62</v>
      </c>
      <c r="D24" s="108" t="s">
        <v>63</v>
      </c>
      <c r="E24" s="109">
        <f>E11/F27*F24</f>
        <v>14302.8</v>
      </c>
      <c r="F24" s="110">
        <v>1.1599999999999999</v>
      </c>
      <c r="I24" s="301">
        <v>745</v>
      </c>
      <c r="J24" s="302">
        <v>43245</v>
      </c>
      <c r="K24" s="127" t="s">
        <v>517</v>
      </c>
      <c r="L24" s="304">
        <v>9</v>
      </c>
      <c r="M24" s="304"/>
    </row>
    <row r="25" spans="2:13" ht="60.75" thickBot="1">
      <c r="B25" s="161">
        <v>5</v>
      </c>
      <c r="C25" s="115" t="s">
        <v>598</v>
      </c>
      <c r="D25" s="116" t="s">
        <v>64</v>
      </c>
      <c r="E25" s="117">
        <f>E11/F27*F25</f>
        <v>8631</v>
      </c>
      <c r="F25" s="110">
        <v>0.7</v>
      </c>
      <c r="I25" s="301">
        <v>759</v>
      </c>
      <c r="J25" s="302">
        <v>43250</v>
      </c>
      <c r="K25" s="127" t="s">
        <v>612</v>
      </c>
      <c r="L25" s="304" t="s">
        <v>518</v>
      </c>
      <c r="M25" s="304"/>
    </row>
    <row r="26" spans="2:13" ht="60.75" thickBot="1">
      <c r="B26" s="106">
        <v>6</v>
      </c>
      <c r="C26" s="107" t="s">
        <v>599</v>
      </c>
      <c r="D26" s="108" t="s">
        <v>66</v>
      </c>
      <c r="E26" s="109">
        <f>E11/F27*F26</f>
        <v>34524</v>
      </c>
      <c r="F26" s="110">
        <v>2.8</v>
      </c>
      <c r="I26" s="315">
        <v>788</v>
      </c>
      <c r="J26" s="316">
        <v>43252</v>
      </c>
      <c r="K26" s="317" t="s">
        <v>519</v>
      </c>
      <c r="L26" s="318">
        <v>17</v>
      </c>
      <c r="M26" s="318"/>
    </row>
    <row r="27" spans="2:13" ht="26.25" customHeight="1" thickBot="1">
      <c r="B27" s="161"/>
      <c r="C27" s="118" t="s">
        <v>67</v>
      </c>
      <c r="D27" s="119"/>
      <c r="E27" s="117">
        <f>E15+E17+E23+E24+E25+E26</f>
        <v>157824</v>
      </c>
      <c r="F27" s="110">
        <f>F15+F17+F23+F24+F25+F26</f>
        <v>12.8</v>
      </c>
      <c r="I27" s="319">
        <v>943</v>
      </c>
      <c r="J27" s="147">
        <v>43287</v>
      </c>
      <c r="K27" s="95" t="s">
        <v>86</v>
      </c>
      <c r="L27" s="320">
        <v>4</v>
      </c>
      <c r="M27" s="146"/>
    </row>
    <row r="28" spans="2:13" ht="26.25" customHeight="1" thickBot="1">
      <c r="B28" s="106">
        <v>7</v>
      </c>
      <c r="C28" s="107" t="s">
        <v>68</v>
      </c>
      <c r="D28" s="121" t="s">
        <v>607</v>
      </c>
      <c r="E28" s="109">
        <f>E8*F28*8</f>
        <v>13974</v>
      </c>
      <c r="F28" s="110">
        <v>1.7</v>
      </c>
      <c r="I28" s="321"/>
      <c r="J28" s="322">
        <v>43354</v>
      </c>
      <c r="K28" s="323" t="s">
        <v>155</v>
      </c>
      <c r="L28" s="324"/>
      <c r="M28" s="321"/>
    </row>
    <row r="29" spans="2:13" ht="26.25" customHeight="1" thickBot="1">
      <c r="B29" s="325"/>
      <c r="C29" s="123" t="s">
        <v>69</v>
      </c>
      <c r="D29" s="124"/>
      <c r="E29" s="125">
        <f>E27+E28</f>
        <v>171798</v>
      </c>
      <c r="F29" s="110">
        <f>F28+F27</f>
        <v>14.5</v>
      </c>
      <c r="I29" s="319">
        <v>1147</v>
      </c>
      <c r="J29" s="322">
        <v>43333</v>
      </c>
      <c r="K29" s="323" t="s">
        <v>86</v>
      </c>
      <c r="L29" s="324">
        <v>9</v>
      </c>
      <c r="M29" s="321"/>
    </row>
    <row r="30" spans="2:13" ht="30">
      <c r="I30" s="321"/>
      <c r="J30" s="326" t="s">
        <v>270</v>
      </c>
      <c r="K30" s="327" t="s">
        <v>271</v>
      </c>
      <c r="L30" s="324"/>
      <c r="M30" s="321"/>
    </row>
    <row r="31" spans="2:13" ht="48" customHeight="1">
      <c r="B31" s="278" t="s">
        <v>520</v>
      </c>
      <c r="C31" s="278"/>
      <c r="D31" s="278"/>
      <c r="E31" s="128">
        <v>3.24</v>
      </c>
      <c r="F31" s="129"/>
      <c r="I31" s="328"/>
      <c r="J31" s="329" t="s">
        <v>351</v>
      </c>
      <c r="K31" s="327" t="s">
        <v>352</v>
      </c>
      <c r="L31" s="324"/>
      <c r="M31" s="321"/>
    </row>
    <row r="32" spans="2:13" ht="48.75" customHeight="1">
      <c r="B32" s="279" t="s">
        <v>71</v>
      </c>
      <c r="C32" s="279"/>
      <c r="D32" s="279"/>
      <c r="E32" s="130">
        <f>K12</f>
        <v>25936.309999999998</v>
      </c>
      <c r="I32" s="319"/>
      <c r="J32" s="330" t="s">
        <v>450</v>
      </c>
      <c r="K32" s="113" t="s">
        <v>452</v>
      </c>
      <c r="L32" s="324"/>
      <c r="M32" s="321"/>
    </row>
    <row r="33" spans="4:13" ht="30">
      <c r="I33" s="319"/>
      <c r="J33" s="322">
        <v>43455</v>
      </c>
      <c r="K33" s="327" t="s">
        <v>494</v>
      </c>
      <c r="L33" s="324" t="s">
        <v>490</v>
      </c>
      <c r="M33" s="321"/>
    </row>
    <row r="34" spans="4:13" ht="30">
      <c r="D34" s="269" t="s">
        <v>72</v>
      </c>
      <c r="E34" s="269"/>
      <c r="I34" s="319"/>
      <c r="J34" s="322">
        <v>43444</v>
      </c>
      <c r="K34" s="327" t="s">
        <v>494</v>
      </c>
      <c r="L34" s="324" t="s">
        <v>490</v>
      </c>
      <c r="M34" s="321"/>
    </row>
    <row r="35" spans="4:13" ht="30">
      <c r="I35" s="301"/>
      <c r="J35" s="322">
        <v>43458</v>
      </c>
      <c r="K35" s="327" t="s">
        <v>494</v>
      </c>
      <c r="L35" s="324" t="s">
        <v>490</v>
      </c>
      <c r="M35" s="321"/>
    </row>
    <row r="36" spans="4:13" ht="30">
      <c r="I36" s="301"/>
      <c r="J36" s="322">
        <v>43437</v>
      </c>
      <c r="K36" s="327" t="s">
        <v>494</v>
      </c>
      <c r="L36" s="324" t="s">
        <v>496</v>
      </c>
      <c r="M36" s="321"/>
    </row>
    <row r="37" spans="4:13" ht="46.5" customHeight="1">
      <c r="I37" s="301"/>
      <c r="J37" s="322">
        <v>43440</v>
      </c>
      <c r="K37" s="327" t="s">
        <v>494</v>
      </c>
      <c r="L37" s="324" t="s">
        <v>496</v>
      </c>
      <c r="M37" s="321"/>
    </row>
    <row r="38" spans="4:13" ht="30">
      <c r="I38" s="301"/>
      <c r="J38" s="322">
        <v>43462</v>
      </c>
      <c r="K38" s="327" t="s">
        <v>494</v>
      </c>
      <c r="L38" s="324" t="s">
        <v>490</v>
      </c>
      <c r="M38" s="321"/>
    </row>
    <row r="39" spans="4:13">
      <c r="I39" s="324"/>
      <c r="J39" s="322"/>
      <c r="K39" s="327" t="s">
        <v>711</v>
      </c>
      <c r="L39" s="324"/>
      <c r="M39" s="321"/>
    </row>
    <row r="40" spans="4:13">
      <c r="I40" s="324"/>
      <c r="J40" s="322"/>
      <c r="K40" s="327"/>
      <c r="L40" s="324"/>
      <c r="M40" s="321"/>
    </row>
    <row r="41" spans="4:13">
      <c r="I41" s="321"/>
      <c r="J41" s="322"/>
      <c r="K41" s="323"/>
      <c r="L41" s="324"/>
      <c r="M41" s="321"/>
    </row>
    <row r="42" spans="4:13">
      <c r="I42" s="321"/>
      <c r="J42" s="322"/>
      <c r="K42" s="331" t="s">
        <v>521</v>
      </c>
      <c r="L42" s="146" t="s">
        <v>522</v>
      </c>
      <c r="M42" s="146"/>
    </row>
    <row r="43" spans="4:13">
      <c r="I43" s="321"/>
      <c r="J43" s="322"/>
      <c r="K43" s="331" t="s">
        <v>523</v>
      </c>
      <c r="L43" s="146" t="s">
        <v>524</v>
      </c>
      <c r="M43" s="146"/>
    </row>
    <row r="44" spans="4:13" ht="25.5">
      <c r="I44" s="146"/>
      <c r="J44" s="332"/>
      <c r="K44" s="331" t="s">
        <v>525</v>
      </c>
      <c r="L44" s="155" t="s">
        <v>20</v>
      </c>
      <c r="M44" s="80"/>
    </row>
    <row r="45" spans="4:13" ht="25.5">
      <c r="I45" s="80"/>
      <c r="J45" s="333" t="s">
        <v>601</v>
      </c>
      <c r="K45" s="334" t="s">
        <v>4</v>
      </c>
      <c r="L45" s="335" t="s">
        <v>5</v>
      </c>
      <c r="M45" s="80"/>
    </row>
    <row r="46" spans="4:13" ht="45.75">
      <c r="I46" s="80"/>
      <c r="J46" s="333" t="s">
        <v>601</v>
      </c>
      <c r="K46" s="336" t="s">
        <v>17</v>
      </c>
      <c r="L46" s="335" t="s">
        <v>18</v>
      </c>
      <c r="M46" s="80"/>
    </row>
    <row r="47" spans="4:13" ht="60.75">
      <c r="I47" s="80"/>
      <c r="J47" s="333" t="s">
        <v>601</v>
      </c>
      <c r="K47" s="337" t="s">
        <v>23</v>
      </c>
      <c r="L47" s="155" t="s">
        <v>20</v>
      </c>
      <c r="M47" s="80"/>
    </row>
    <row r="48" spans="4:13" ht="15.75">
      <c r="I48" s="80"/>
      <c r="J48" s="333" t="s">
        <v>601</v>
      </c>
      <c r="K48" s="337" t="s">
        <v>75</v>
      </c>
      <c r="L48" s="154" t="s">
        <v>76</v>
      </c>
      <c r="M48" s="80"/>
    </row>
    <row r="49" spans="9:13" ht="25.5">
      <c r="I49" s="80"/>
      <c r="J49" s="333" t="s">
        <v>601</v>
      </c>
      <c r="K49" s="336" t="s">
        <v>9</v>
      </c>
      <c r="L49" s="335" t="s">
        <v>10</v>
      </c>
      <c r="M49" s="80"/>
    </row>
    <row r="50" spans="9:13" ht="51">
      <c r="I50" s="80"/>
      <c r="J50" s="333" t="s">
        <v>601</v>
      </c>
      <c r="K50" s="337" t="s">
        <v>6</v>
      </c>
      <c r="L50" s="155" t="s">
        <v>7</v>
      </c>
      <c r="M50" s="80"/>
    </row>
    <row r="51" spans="9:13" ht="51">
      <c r="I51" s="80"/>
      <c r="J51" s="333" t="s">
        <v>601</v>
      </c>
      <c r="K51" s="337" t="s">
        <v>8</v>
      </c>
      <c r="L51" s="155" t="s">
        <v>7</v>
      </c>
      <c r="M51" s="155"/>
    </row>
    <row r="52" spans="9:13" ht="38.25">
      <c r="I52" s="80"/>
      <c r="J52" s="333" t="s">
        <v>601</v>
      </c>
      <c r="K52" s="336" t="s">
        <v>11</v>
      </c>
      <c r="L52" s="335" t="s">
        <v>12</v>
      </c>
      <c r="M52" s="154"/>
    </row>
    <row r="53" spans="9:13" ht="38.25">
      <c r="I53" s="80"/>
      <c r="J53" s="333" t="s">
        <v>601</v>
      </c>
      <c r="K53" s="336" t="s">
        <v>13</v>
      </c>
      <c r="L53" s="335" t="s">
        <v>14</v>
      </c>
      <c r="M53" s="80"/>
    </row>
    <row r="54" spans="9:13" ht="31.5">
      <c r="I54" s="80"/>
      <c r="J54" s="333" t="s">
        <v>601</v>
      </c>
      <c r="K54" s="336" t="s">
        <v>15</v>
      </c>
      <c r="L54" s="335" t="s">
        <v>16</v>
      </c>
      <c r="M54" s="80"/>
    </row>
    <row r="55" spans="9:13" ht="41.25">
      <c r="I55" s="80"/>
      <c r="J55" s="333" t="s">
        <v>601</v>
      </c>
      <c r="K55" s="336" t="s">
        <v>24</v>
      </c>
      <c r="L55" s="335" t="s">
        <v>25</v>
      </c>
      <c r="M55" s="80"/>
    </row>
    <row r="56" spans="9:13" ht="66.75">
      <c r="I56" s="80"/>
      <c r="J56" s="333" t="s">
        <v>601</v>
      </c>
      <c r="K56" s="338" t="s">
        <v>26</v>
      </c>
      <c r="L56" s="155" t="s">
        <v>27</v>
      </c>
      <c r="M56" s="80"/>
    </row>
    <row r="57" spans="9:13" ht="15.75">
      <c r="I57" s="80"/>
      <c r="J57" s="92"/>
      <c r="K57" s="336" t="s">
        <v>28</v>
      </c>
      <c r="L57" s="335" t="s">
        <v>29</v>
      </c>
      <c r="M57" s="80"/>
    </row>
  </sheetData>
  <mergeCells count="15">
    <mergeCell ref="C5:D5"/>
    <mergeCell ref="C6:D6"/>
    <mergeCell ref="D7:E7"/>
    <mergeCell ref="I9:J9"/>
    <mergeCell ref="D34:E34"/>
    <mergeCell ref="B31:D31"/>
    <mergeCell ref="B32:D32"/>
    <mergeCell ref="C15:D15"/>
    <mergeCell ref="C16:D16"/>
    <mergeCell ref="I11:J11"/>
    <mergeCell ref="I13:L13"/>
    <mergeCell ref="B15:B16"/>
    <mergeCell ref="E15:E16"/>
    <mergeCell ref="B17:B22"/>
    <mergeCell ref="C17:D17"/>
  </mergeCells>
  <pageMargins left="0.31496062992125984" right="0.31496062992125984" top="0.35433070866141736" bottom="0.35433070866141736" header="0" footer="0"/>
  <pageSetup paperSize="9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>
  <dimension ref="B1:M59"/>
  <sheetViews>
    <sheetView workbookViewId="0">
      <selection sqref="A1:XFD1048576"/>
    </sheetView>
  </sheetViews>
  <sheetFormatPr defaultRowHeight="15"/>
  <cols>
    <col min="1" max="1" width="4.28515625" style="62" customWidth="1"/>
    <col min="2" max="2" width="6.5703125" style="62" customWidth="1"/>
    <col min="3" max="3" width="39" style="62" customWidth="1"/>
    <col min="4" max="4" width="60.7109375" style="62" customWidth="1"/>
    <col min="5" max="5" width="19.7109375" style="62" customWidth="1"/>
    <col min="6" max="6" width="6.85546875" style="62" customWidth="1"/>
    <col min="7" max="7" width="3.85546875" style="62" customWidth="1"/>
    <col min="8" max="8" width="3.140625" style="62" customWidth="1"/>
    <col min="9" max="9" width="8" style="62" customWidth="1"/>
    <col min="10" max="10" width="13.42578125" style="62" customWidth="1"/>
    <col min="11" max="11" width="82.140625" style="62" customWidth="1"/>
    <col min="12" max="12" width="13.5703125" style="62" customWidth="1"/>
    <col min="13" max="256" width="9.140625" style="62"/>
    <col min="257" max="257" width="4.28515625" style="62" customWidth="1"/>
    <col min="258" max="258" width="6.5703125" style="62" customWidth="1"/>
    <col min="259" max="259" width="39" style="62" customWidth="1"/>
    <col min="260" max="260" width="60.7109375" style="62" customWidth="1"/>
    <col min="261" max="261" width="19.7109375" style="62" customWidth="1"/>
    <col min="262" max="262" width="6.85546875" style="62" customWidth="1"/>
    <col min="263" max="263" width="3.85546875" style="62" customWidth="1"/>
    <col min="264" max="264" width="3.140625" style="62" customWidth="1"/>
    <col min="265" max="265" width="9.140625" style="62"/>
    <col min="266" max="266" width="10.28515625" style="62" customWidth="1"/>
    <col min="267" max="267" width="82.140625" style="62" customWidth="1"/>
    <col min="268" max="268" width="13.5703125" style="62" customWidth="1"/>
    <col min="269" max="512" width="9.140625" style="62"/>
    <col min="513" max="513" width="4.28515625" style="62" customWidth="1"/>
    <col min="514" max="514" width="6.5703125" style="62" customWidth="1"/>
    <col min="515" max="515" width="39" style="62" customWidth="1"/>
    <col min="516" max="516" width="60.7109375" style="62" customWidth="1"/>
    <col min="517" max="517" width="19.7109375" style="62" customWidth="1"/>
    <col min="518" max="518" width="6.85546875" style="62" customWidth="1"/>
    <col min="519" max="519" width="3.85546875" style="62" customWidth="1"/>
    <col min="520" max="520" width="3.140625" style="62" customWidth="1"/>
    <col min="521" max="521" width="9.140625" style="62"/>
    <col min="522" max="522" width="10.28515625" style="62" customWidth="1"/>
    <col min="523" max="523" width="82.140625" style="62" customWidth="1"/>
    <col min="524" max="524" width="13.5703125" style="62" customWidth="1"/>
    <col min="525" max="768" width="9.140625" style="62"/>
    <col min="769" max="769" width="4.28515625" style="62" customWidth="1"/>
    <col min="770" max="770" width="6.5703125" style="62" customWidth="1"/>
    <col min="771" max="771" width="39" style="62" customWidth="1"/>
    <col min="772" max="772" width="60.7109375" style="62" customWidth="1"/>
    <col min="773" max="773" width="19.7109375" style="62" customWidth="1"/>
    <col min="774" max="774" width="6.85546875" style="62" customWidth="1"/>
    <col min="775" max="775" width="3.85546875" style="62" customWidth="1"/>
    <col min="776" max="776" width="3.140625" style="62" customWidth="1"/>
    <col min="777" max="777" width="9.140625" style="62"/>
    <col min="778" max="778" width="10.28515625" style="62" customWidth="1"/>
    <col min="779" max="779" width="82.140625" style="62" customWidth="1"/>
    <col min="780" max="780" width="13.5703125" style="62" customWidth="1"/>
    <col min="781" max="1024" width="9.140625" style="62"/>
    <col min="1025" max="1025" width="4.28515625" style="62" customWidth="1"/>
    <col min="1026" max="1026" width="6.5703125" style="62" customWidth="1"/>
    <col min="1027" max="1027" width="39" style="62" customWidth="1"/>
    <col min="1028" max="1028" width="60.7109375" style="62" customWidth="1"/>
    <col min="1029" max="1029" width="19.7109375" style="62" customWidth="1"/>
    <col min="1030" max="1030" width="6.85546875" style="62" customWidth="1"/>
    <col min="1031" max="1031" width="3.85546875" style="62" customWidth="1"/>
    <col min="1032" max="1032" width="3.140625" style="62" customWidth="1"/>
    <col min="1033" max="1033" width="9.140625" style="62"/>
    <col min="1034" max="1034" width="10.28515625" style="62" customWidth="1"/>
    <col min="1035" max="1035" width="82.140625" style="62" customWidth="1"/>
    <col min="1036" max="1036" width="13.5703125" style="62" customWidth="1"/>
    <col min="1037" max="1280" width="9.140625" style="62"/>
    <col min="1281" max="1281" width="4.28515625" style="62" customWidth="1"/>
    <col min="1282" max="1282" width="6.5703125" style="62" customWidth="1"/>
    <col min="1283" max="1283" width="39" style="62" customWidth="1"/>
    <col min="1284" max="1284" width="60.7109375" style="62" customWidth="1"/>
    <col min="1285" max="1285" width="19.7109375" style="62" customWidth="1"/>
    <col min="1286" max="1286" width="6.85546875" style="62" customWidth="1"/>
    <col min="1287" max="1287" width="3.85546875" style="62" customWidth="1"/>
    <col min="1288" max="1288" width="3.140625" style="62" customWidth="1"/>
    <col min="1289" max="1289" width="9.140625" style="62"/>
    <col min="1290" max="1290" width="10.28515625" style="62" customWidth="1"/>
    <col min="1291" max="1291" width="82.140625" style="62" customWidth="1"/>
    <col min="1292" max="1292" width="13.5703125" style="62" customWidth="1"/>
    <col min="1293" max="1536" width="9.140625" style="62"/>
    <col min="1537" max="1537" width="4.28515625" style="62" customWidth="1"/>
    <col min="1538" max="1538" width="6.5703125" style="62" customWidth="1"/>
    <col min="1539" max="1539" width="39" style="62" customWidth="1"/>
    <col min="1540" max="1540" width="60.7109375" style="62" customWidth="1"/>
    <col min="1541" max="1541" width="19.7109375" style="62" customWidth="1"/>
    <col min="1542" max="1542" width="6.85546875" style="62" customWidth="1"/>
    <col min="1543" max="1543" width="3.85546875" style="62" customWidth="1"/>
    <col min="1544" max="1544" width="3.140625" style="62" customWidth="1"/>
    <col min="1545" max="1545" width="9.140625" style="62"/>
    <col min="1546" max="1546" width="10.28515625" style="62" customWidth="1"/>
    <col min="1547" max="1547" width="82.140625" style="62" customWidth="1"/>
    <col min="1548" max="1548" width="13.5703125" style="62" customWidth="1"/>
    <col min="1549" max="1792" width="9.140625" style="62"/>
    <col min="1793" max="1793" width="4.28515625" style="62" customWidth="1"/>
    <col min="1794" max="1794" width="6.5703125" style="62" customWidth="1"/>
    <col min="1795" max="1795" width="39" style="62" customWidth="1"/>
    <col min="1796" max="1796" width="60.7109375" style="62" customWidth="1"/>
    <col min="1797" max="1797" width="19.7109375" style="62" customWidth="1"/>
    <col min="1798" max="1798" width="6.85546875" style="62" customWidth="1"/>
    <col min="1799" max="1799" width="3.85546875" style="62" customWidth="1"/>
    <col min="1800" max="1800" width="3.140625" style="62" customWidth="1"/>
    <col min="1801" max="1801" width="9.140625" style="62"/>
    <col min="1802" max="1802" width="10.28515625" style="62" customWidth="1"/>
    <col min="1803" max="1803" width="82.140625" style="62" customWidth="1"/>
    <col min="1804" max="1804" width="13.5703125" style="62" customWidth="1"/>
    <col min="1805" max="2048" width="9.140625" style="62"/>
    <col min="2049" max="2049" width="4.28515625" style="62" customWidth="1"/>
    <col min="2050" max="2050" width="6.5703125" style="62" customWidth="1"/>
    <col min="2051" max="2051" width="39" style="62" customWidth="1"/>
    <col min="2052" max="2052" width="60.7109375" style="62" customWidth="1"/>
    <col min="2053" max="2053" width="19.7109375" style="62" customWidth="1"/>
    <col min="2054" max="2054" width="6.85546875" style="62" customWidth="1"/>
    <col min="2055" max="2055" width="3.85546875" style="62" customWidth="1"/>
    <col min="2056" max="2056" width="3.140625" style="62" customWidth="1"/>
    <col min="2057" max="2057" width="9.140625" style="62"/>
    <col min="2058" max="2058" width="10.28515625" style="62" customWidth="1"/>
    <col min="2059" max="2059" width="82.140625" style="62" customWidth="1"/>
    <col min="2060" max="2060" width="13.5703125" style="62" customWidth="1"/>
    <col min="2061" max="2304" width="9.140625" style="62"/>
    <col min="2305" max="2305" width="4.28515625" style="62" customWidth="1"/>
    <col min="2306" max="2306" width="6.5703125" style="62" customWidth="1"/>
    <col min="2307" max="2307" width="39" style="62" customWidth="1"/>
    <col min="2308" max="2308" width="60.7109375" style="62" customWidth="1"/>
    <col min="2309" max="2309" width="19.7109375" style="62" customWidth="1"/>
    <col min="2310" max="2310" width="6.85546875" style="62" customWidth="1"/>
    <col min="2311" max="2311" width="3.85546875" style="62" customWidth="1"/>
    <col min="2312" max="2312" width="3.140625" style="62" customWidth="1"/>
    <col min="2313" max="2313" width="9.140625" style="62"/>
    <col min="2314" max="2314" width="10.28515625" style="62" customWidth="1"/>
    <col min="2315" max="2315" width="82.140625" style="62" customWidth="1"/>
    <col min="2316" max="2316" width="13.5703125" style="62" customWidth="1"/>
    <col min="2317" max="2560" width="9.140625" style="62"/>
    <col min="2561" max="2561" width="4.28515625" style="62" customWidth="1"/>
    <col min="2562" max="2562" width="6.5703125" style="62" customWidth="1"/>
    <col min="2563" max="2563" width="39" style="62" customWidth="1"/>
    <col min="2564" max="2564" width="60.7109375" style="62" customWidth="1"/>
    <col min="2565" max="2565" width="19.7109375" style="62" customWidth="1"/>
    <col min="2566" max="2566" width="6.85546875" style="62" customWidth="1"/>
    <col min="2567" max="2567" width="3.85546875" style="62" customWidth="1"/>
    <col min="2568" max="2568" width="3.140625" style="62" customWidth="1"/>
    <col min="2569" max="2569" width="9.140625" style="62"/>
    <col min="2570" max="2570" width="10.28515625" style="62" customWidth="1"/>
    <col min="2571" max="2571" width="82.140625" style="62" customWidth="1"/>
    <col min="2572" max="2572" width="13.5703125" style="62" customWidth="1"/>
    <col min="2573" max="2816" width="9.140625" style="62"/>
    <col min="2817" max="2817" width="4.28515625" style="62" customWidth="1"/>
    <col min="2818" max="2818" width="6.5703125" style="62" customWidth="1"/>
    <col min="2819" max="2819" width="39" style="62" customWidth="1"/>
    <col min="2820" max="2820" width="60.7109375" style="62" customWidth="1"/>
    <col min="2821" max="2821" width="19.7109375" style="62" customWidth="1"/>
    <col min="2822" max="2822" width="6.85546875" style="62" customWidth="1"/>
    <col min="2823" max="2823" width="3.85546875" style="62" customWidth="1"/>
    <col min="2824" max="2824" width="3.140625" style="62" customWidth="1"/>
    <col min="2825" max="2825" width="9.140625" style="62"/>
    <col min="2826" max="2826" width="10.28515625" style="62" customWidth="1"/>
    <col min="2827" max="2827" width="82.140625" style="62" customWidth="1"/>
    <col min="2828" max="2828" width="13.5703125" style="62" customWidth="1"/>
    <col min="2829" max="3072" width="9.140625" style="62"/>
    <col min="3073" max="3073" width="4.28515625" style="62" customWidth="1"/>
    <col min="3074" max="3074" width="6.5703125" style="62" customWidth="1"/>
    <col min="3075" max="3075" width="39" style="62" customWidth="1"/>
    <col min="3076" max="3076" width="60.7109375" style="62" customWidth="1"/>
    <col min="3077" max="3077" width="19.7109375" style="62" customWidth="1"/>
    <col min="3078" max="3078" width="6.85546875" style="62" customWidth="1"/>
    <col min="3079" max="3079" width="3.85546875" style="62" customWidth="1"/>
    <col min="3080" max="3080" width="3.140625" style="62" customWidth="1"/>
    <col min="3081" max="3081" width="9.140625" style="62"/>
    <col min="3082" max="3082" width="10.28515625" style="62" customWidth="1"/>
    <col min="3083" max="3083" width="82.140625" style="62" customWidth="1"/>
    <col min="3084" max="3084" width="13.5703125" style="62" customWidth="1"/>
    <col min="3085" max="3328" width="9.140625" style="62"/>
    <col min="3329" max="3329" width="4.28515625" style="62" customWidth="1"/>
    <col min="3330" max="3330" width="6.5703125" style="62" customWidth="1"/>
    <col min="3331" max="3331" width="39" style="62" customWidth="1"/>
    <col min="3332" max="3332" width="60.7109375" style="62" customWidth="1"/>
    <col min="3333" max="3333" width="19.7109375" style="62" customWidth="1"/>
    <col min="3334" max="3334" width="6.85546875" style="62" customWidth="1"/>
    <col min="3335" max="3335" width="3.85546875" style="62" customWidth="1"/>
    <col min="3336" max="3336" width="3.140625" style="62" customWidth="1"/>
    <col min="3337" max="3337" width="9.140625" style="62"/>
    <col min="3338" max="3338" width="10.28515625" style="62" customWidth="1"/>
    <col min="3339" max="3339" width="82.140625" style="62" customWidth="1"/>
    <col min="3340" max="3340" width="13.5703125" style="62" customWidth="1"/>
    <col min="3341" max="3584" width="9.140625" style="62"/>
    <col min="3585" max="3585" width="4.28515625" style="62" customWidth="1"/>
    <col min="3586" max="3586" width="6.5703125" style="62" customWidth="1"/>
    <col min="3587" max="3587" width="39" style="62" customWidth="1"/>
    <col min="3588" max="3588" width="60.7109375" style="62" customWidth="1"/>
    <col min="3589" max="3589" width="19.7109375" style="62" customWidth="1"/>
    <col min="3590" max="3590" width="6.85546875" style="62" customWidth="1"/>
    <col min="3591" max="3591" width="3.85546875" style="62" customWidth="1"/>
    <col min="3592" max="3592" width="3.140625" style="62" customWidth="1"/>
    <col min="3593" max="3593" width="9.140625" style="62"/>
    <col min="3594" max="3594" width="10.28515625" style="62" customWidth="1"/>
    <col min="3595" max="3595" width="82.140625" style="62" customWidth="1"/>
    <col min="3596" max="3596" width="13.5703125" style="62" customWidth="1"/>
    <col min="3597" max="3840" width="9.140625" style="62"/>
    <col min="3841" max="3841" width="4.28515625" style="62" customWidth="1"/>
    <col min="3842" max="3842" width="6.5703125" style="62" customWidth="1"/>
    <col min="3843" max="3843" width="39" style="62" customWidth="1"/>
    <col min="3844" max="3844" width="60.7109375" style="62" customWidth="1"/>
    <col min="3845" max="3845" width="19.7109375" style="62" customWidth="1"/>
    <col min="3846" max="3846" width="6.85546875" style="62" customWidth="1"/>
    <col min="3847" max="3847" width="3.85546875" style="62" customWidth="1"/>
    <col min="3848" max="3848" width="3.140625" style="62" customWidth="1"/>
    <col min="3849" max="3849" width="9.140625" style="62"/>
    <col min="3850" max="3850" width="10.28515625" style="62" customWidth="1"/>
    <col min="3851" max="3851" width="82.140625" style="62" customWidth="1"/>
    <col min="3852" max="3852" width="13.5703125" style="62" customWidth="1"/>
    <col min="3853" max="4096" width="9.140625" style="62"/>
    <col min="4097" max="4097" width="4.28515625" style="62" customWidth="1"/>
    <col min="4098" max="4098" width="6.5703125" style="62" customWidth="1"/>
    <col min="4099" max="4099" width="39" style="62" customWidth="1"/>
    <col min="4100" max="4100" width="60.7109375" style="62" customWidth="1"/>
    <col min="4101" max="4101" width="19.7109375" style="62" customWidth="1"/>
    <col min="4102" max="4102" width="6.85546875" style="62" customWidth="1"/>
    <col min="4103" max="4103" width="3.85546875" style="62" customWidth="1"/>
    <col min="4104" max="4104" width="3.140625" style="62" customWidth="1"/>
    <col min="4105" max="4105" width="9.140625" style="62"/>
    <col min="4106" max="4106" width="10.28515625" style="62" customWidth="1"/>
    <col min="4107" max="4107" width="82.140625" style="62" customWidth="1"/>
    <col min="4108" max="4108" width="13.5703125" style="62" customWidth="1"/>
    <col min="4109" max="4352" width="9.140625" style="62"/>
    <col min="4353" max="4353" width="4.28515625" style="62" customWidth="1"/>
    <col min="4354" max="4354" width="6.5703125" style="62" customWidth="1"/>
    <col min="4355" max="4355" width="39" style="62" customWidth="1"/>
    <col min="4356" max="4356" width="60.7109375" style="62" customWidth="1"/>
    <col min="4357" max="4357" width="19.7109375" style="62" customWidth="1"/>
    <col min="4358" max="4358" width="6.85546875" style="62" customWidth="1"/>
    <col min="4359" max="4359" width="3.85546875" style="62" customWidth="1"/>
    <col min="4360" max="4360" width="3.140625" style="62" customWidth="1"/>
    <col min="4361" max="4361" width="9.140625" style="62"/>
    <col min="4362" max="4362" width="10.28515625" style="62" customWidth="1"/>
    <col min="4363" max="4363" width="82.140625" style="62" customWidth="1"/>
    <col min="4364" max="4364" width="13.5703125" style="62" customWidth="1"/>
    <col min="4365" max="4608" width="9.140625" style="62"/>
    <col min="4609" max="4609" width="4.28515625" style="62" customWidth="1"/>
    <col min="4610" max="4610" width="6.5703125" style="62" customWidth="1"/>
    <col min="4611" max="4611" width="39" style="62" customWidth="1"/>
    <col min="4612" max="4612" width="60.7109375" style="62" customWidth="1"/>
    <col min="4613" max="4613" width="19.7109375" style="62" customWidth="1"/>
    <col min="4614" max="4614" width="6.85546875" style="62" customWidth="1"/>
    <col min="4615" max="4615" width="3.85546875" style="62" customWidth="1"/>
    <col min="4616" max="4616" width="3.140625" style="62" customWidth="1"/>
    <col min="4617" max="4617" width="9.140625" style="62"/>
    <col min="4618" max="4618" width="10.28515625" style="62" customWidth="1"/>
    <col min="4619" max="4619" width="82.140625" style="62" customWidth="1"/>
    <col min="4620" max="4620" width="13.5703125" style="62" customWidth="1"/>
    <col min="4621" max="4864" width="9.140625" style="62"/>
    <col min="4865" max="4865" width="4.28515625" style="62" customWidth="1"/>
    <col min="4866" max="4866" width="6.5703125" style="62" customWidth="1"/>
    <col min="4867" max="4867" width="39" style="62" customWidth="1"/>
    <col min="4868" max="4868" width="60.7109375" style="62" customWidth="1"/>
    <col min="4869" max="4869" width="19.7109375" style="62" customWidth="1"/>
    <col min="4870" max="4870" width="6.85546875" style="62" customWidth="1"/>
    <col min="4871" max="4871" width="3.85546875" style="62" customWidth="1"/>
    <col min="4872" max="4872" width="3.140625" style="62" customWidth="1"/>
    <col min="4873" max="4873" width="9.140625" style="62"/>
    <col min="4874" max="4874" width="10.28515625" style="62" customWidth="1"/>
    <col min="4875" max="4875" width="82.140625" style="62" customWidth="1"/>
    <col min="4876" max="4876" width="13.5703125" style="62" customWidth="1"/>
    <col min="4877" max="5120" width="9.140625" style="62"/>
    <col min="5121" max="5121" width="4.28515625" style="62" customWidth="1"/>
    <col min="5122" max="5122" width="6.5703125" style="62" customWidth="1"/>
    <col min="5123" max="5123" width="39" style="62" customWidth="1"/>
    <col min="5124" max="5124" width="60.7109375" style="62" customWidth="1"/>
    <col min="5125" max="5125" width="19.7109375" style="62" customWidth="1"/>
    <col min="5126" max="5126" width="6.85546875" style="62" customWidth="1"/>
    <col min="5127" max="5127" width="3.85546875" style="62" customWidth="1"/>
    <col min="5128" max="5128" width="3.140625" style="62" customWidth="1"/>
    <col min="5129" max="5129" width="9.140625" style="62"/>
    <col min="5130" max="5130" width="10.28515625" style="62" customWidth="1"/>
    <col min="5131" max="5131" width="82.140625" style="62" customWidth="1"/>
    <col min="5132" max="5132" width="13.5703125" style="62" customWidth="1"/>
    <col min="5133" max="5376" width="9.140625" style="62"/>
    <col min="5377" max="5377" width="4.28515625" style="62" customWidth="1"/>
    <col min="5378" max="5378" width="6.5703125" style="62" customWidth="1"/>
    <col min="5379" max="5379" width="39" style="62" customWidth="1"/>
    <col min="5380" max="5380" width="60.7109375" style="62" customWidth="1"/>
    <col min="5381" max="5381" width="19.7109375" style="62" customWidth="1"/>
    <col min="5382" max="5382" width="6.85546875" style="62" customWidth="1"/>
    <col min="5383" max="5383" width="3.85546875" style="62" customWidth="1"/>
    <col min="5384" max="5384" width="3.140625" style="62" customWidth="1"/>
    <col min="5385" max="5385" width="9.140625" style="62"/>
    <col min="5386" max="5386" width="10.28515625" style="62" customWidth="1"/>
    <col min="5387" max="5387" width="82.140625" style="62" customWidth="1"/>
    <col min="5388" max="5388" width="13.5703125" style="62" customWidth="1"/>
    <col min="5389" max="5632" width="9.140625" style="62"/>
    <col min="5633" max="5633" width="4.28515625" style="62" customWidth="1"/>
    <col min="5634" max="5634" width="6.5703125" style="62" customWidth="1"/>
    <col min="5635" max="5635" width="39" style="62" customWidth="1"/>
    <col min="5636" max="5636" width="60.7109375" style="62" customWidth="1"/>
    <col min="5637" max="5637" width="19.7109375" style="62" customWidth="1"/>
    <col min="5638" max="5638" width="6.85546875" style="62" customWidth="1"/>
    <col min="5639" max="5639" width="3.85546875" style="62" customWidth="1"/>
    <col min="5640" max="5640" width="3.140625" style="62" customWidth="1"/>
    <col min="5641" max="5641" width="9.140625" style="62"/>
    <col min="5642" max="5642" width="10.28515625" style="62" customWidth="1"/>
    <col min="5643" max="5643" width="82.140625" style="62" customWidth="1"/>
    <col min="5644" max="5644" width="13.5703125" style="62" customWidth="1"/>
    <col min="5645" max="5888" width="9.140625" style="62"/>
    <col min="5889" max="5889" width="4.28515625" style="62" customWidth="1"/>
    <col min="5890" max="5890" width="6.5703125" style="62" customWidth="1"/>
    <col min="5891" max="5891" width="39" style="62" customWidth="1"/>
    <col min="5892" max="5892" width="60.7109375" style="62" customWidth="1"/>
    <col min="5893" max="5893" width="19.7109375" style="62" customWidth="1"/>
    <col min="5894" max="5894" width="6.85546875" style="62" customWidth="1"/>
    <col min="5895" max="5895" width="3.85546875" style="62" customWidth="1"/>
    <col min="5896" max="5896" width="3.140625" style="62" customWidth="1"/>
    <col min="5897" max="5897" width="9.140625" style="62"/>
    <col min="5898" max="5898" width="10.28515625" style="62" customWidth="1"/>
    <col min="5899" max="5899" width="82.140625" style="62" customWidth="1"/>
    <col min="5900" max="5900" width="13.5703125" style="62" customWidth="1"/>
    <col min="5901" max="6144" width="9.140625" style="62"/>
    <col min="6145" max="6145" width="4.28515625" style="62" customWidth="1"/>
    <col min="6146" max="6146" width="6.5703125" style="62" customWidth="1"/>
    <col min="6147" max="6147" width="39" style="62" customWidth="1"/>
    <col min="6148" max="6148" width="60.7109375" style="62" customWidth="1"/>
    <col min="6149" max="6149" width="19.7109375" style="62" customWidth="1"/>
    <col min="6150" max="6150" width="6.85546875" style="62" customWidth="1"/>
    <col min="6151" max="6151" width="3.85546875" style="62" customWidth="1"/>
    <col min="6152" max="6152" width="3.140625" style="62" customWidth="1"/>
    <col min="6153" max="6153" width="9.140625" style="62"/>
    <col min="6154" max="6154" width="10.28515625" style="62" customWidth="1"/>
    <col min="6155" max="6155" width="82.140625" style="62" customWidth="1"/>
    <col min="6156" max="6156" width="13.5703125" style="62" customWidth="1"/>
    <col min="6157" max="6400" width="9.140625" style="62"/>
    <col min="6401" max="6401" width="4.28515625" style="62" customWidth="1"/>
    <col min="6402" max="6402" width="6.5703125" style="62" customWidth="1"/>
    <col min="6403" max="6403" width="39" style="62" customWidth="1"/>
    <col min="6404" max="6404" width="60.7109375" style="62" customWidth="1"/>
    <col min="6405" max="6405" width="19.7109375" style="62" customWidth="1"/>
    <col min="6406" max="6406" width="6.85546875" style="62" customWidth="1"/>
    <col min="6407" max="6407" width="3.85546875" style="62" customWidth="1"/>
    <col min="6408" max="6408" width="3.140625" style="62" customWidth="1"/>
    <col min="6409" max="6409" width="9.140625" style="62"/>
    <col min="6410" max="6410" width="10.28515625" style="62" customWidth="1"/>
    <col min="6411" max="6411" width="82.140625" style="62" customWidth="1"/>
    <col min="6412" max="6412" width="13.5703125" style="62" customWidth="1"/>
    <col min="6413" max="6656" width="9.140625" style="62"/>
    <col min="6657" max="6657" width="4.28515625" style="62" customWidth="1"/>
    <col min="6658" max="6658" width="6.5703125" style="62" customWidth="1"/>
    <col min="6659" max="6659" width="39" style="62" customWidth="1"/>
    <col min="6660" max="6660" width="60.7109375" style="62" customWidth="1"/>
    <col min="6661" max="6661" width="19.7109375" style="62" customWidth="1"/>
    <col min="6662" max="6662" width="6.85546875" style="62" customWidth="1"/>
    <col min="6663" max="6663" width="3.85546875" style="62" customWidth="1"/>
    <col min="6664" max="6664" width="3.140625" style="62" customWidth="1"/>
    <col min="6665" max="6665" width="9.140625" style="62"/>
    <col min="6666" max="6666" width="10.28515625" style="62" customWidth="1"/>
    <col min="6667" max="6667" width="82.140625" style="62" customWidth="1"/>
    <col min="6668" max="6668" width="13.5703125" style="62" customWidth="1"/>
    <col min="6669" max="6912" width="9.140625" style="62"/>
    <col min="6913" max="6913" width="4.28515625" style="62" customWidth="1"/>
    <col min="6914" max="6914" width="6.5703125" style="62" customWidth="1"/>
    <col min="6915" max="6915" width="39" style="62" customWidth="1"/>
    <col min="6916" max="6916" width="60.7109375" style="62" customWidth="1"/>
    <col min="6917" max="6917" width="19.7109375" style="62" customWidth="1"/>
    <col min="6918" max="6918" width="6.85546875" style="62" customWidth="1"/>
    <col min="6919" max="6919" width="3.85546875" style="62" customWidth="1"/>
    <col min="6920" max="6920" width="3.140625" style="62" customWidth="1"/>
    <col min="6921" max="6921" width="9.140625" style="62"/>
    <col min="6922" max="6922" width="10.28515625" style="62" customWidth="1"/>
    <col min="6923" max="6923" width="82.140625" style="62" customWidth="1"/>
    <col min="6924" max="6924" width="13.5703125" style="62" customWidth="1"/>
    <col min="6925" max="7168" width="9.140625" style="62"/>
    <col min="7169" max="7169" width="4.28515625" style="62" customWidth="1"/>
    <col min="7170" max="7170" width="6.5703125" style="62" customWidth="1"/>
    <col min="7171" max="7171" width="39" style="62" customWidth="1"/>
    <col min="7172" max="7172" width="60.7109375" style="62" customWidth="1"/>
    <col min="7173" max="7173" width="19.7109375" style="62" customWidth="1"/>
    <col min="7174" max="7174" width="6.85546875" style="62" customWidth="1"/>
    <col min="7175" max="7175" width="3.85546875" style="62" customWidth="1"/>
    <col min="7176" max="7176" width="3.140625" style="62" customWidth="1"/>
    <col min="7177" max="7177" width="9.140625" style="62"/>
    <col min="7178" max="7178" width="10.28515625" style="62" customWidth="1"/>
    <col min="7179" max="7179" width="82.140625" style="62" customWidth="1"/>
    <col min="7180" max="7180" width="13.5703125" style="62" customWidth="1"/>
    <col min="7181" max="7424" width="9.140625" style="62"/>
    <col min="7425" max="7425" width="4.28515625" style="62" customWidth="1"/>
    <col min="7426" max="7426" width="6.5703125" style="62" customWidth="1"/>
    <col min="7427" max="7427" width="39" style="62" customWidth="1"/>
    <col min="7428" max="7428" width="60.7109375" style="62" customWidth="1"/>
    <col min="7429" max="7429" width="19.7109375" style="62" customWidth="1"/>
    <col min="7430" max="7430" width="6.85546875" style="62" customWidth="1"/>
    <col min="7431" max="7431" width="3.85546875" style="62" customWidth="1"/>
    <col min="7432" max="7432" width="3.140625" style="62" customWidth="1"/>
    <col min="7433" max="7433" width="9.140625" style="62"/>
    <col min="7434" max="7434" width="10.28515625" style="62" customWidth="1"/>
    <col min="7435" max="7435" width="82.140625" style="62" customWidth="1"/>
    <col min="7436" max="7436" width="13.5703125" style="62" customWidth="1"/>
    <col min="7437" max="7680" width="9.140625" style="62"/>
    <col min="7681" max="7681" width="4.28515625" style="62" customWidth="1"/>
    <col min="7682" max="7682" width="6.5703125" style="62" customWidth="1"/>
    <col min="7683" max="7683" width="39" style="62" customWidth="1"/>
    <col min="7684" max="7684" width="60.7109375" style="62" customWidth="1"/>
    <col min="7685" max="7685" width="19.7109375" style="62" customWidth="1"/>
    <col min="7686" max="7686" width="6.85546875" style="62" customWidth="1"/>
    <col min="7687" max="7687" width="3.85546875" style="62" customWidth="1"/>
    <col min="7688" max="7688" width="3.140625" style="62" customWidth="1"/>
    <col min="7689" max="7689" width="9.140625" style="62"/>
    <col min="7690" max="7690" width="10.28515625" style="62" customWidth="1"/>
    <col min="7691" max="7691" width="82.140625" style="62" customWidth="1"/>
    <col min="7692" max="7692" width="13.5703125" style="62" customWidth="1"/>
    <col min="7693" max="7936" width="9.140625" style="62"/>
    <col min="7937" max="7937" width="4.28515625" style="62" customWidth="1"/>
    <col min="7938" max="7938" width="6.5703125" style="62" customWidth="1"/>
    <col min="7939" max="7939" width="39" style="62" customWidth="1"/>
    <col min="7940" max="7940" width="60.7109375" style="62" customWidth="1"/>
    <col min="7941" max="7941" width="19.7109375" style="62" customWidth="1"/>
    <col min="7942" max="7942" width="6.85546875" style="62" customWidth="1"/>
    <col min="7943" max="7943" width="3.85546875" style="62" customWidth="1"/>
    <col min="7944" max="7944" width="3.140625" style="62" customWidth="1"/>
    <col min="7945" max="7945" width="9.140625" style="62"/>
    <col min="7946" max="7946" width="10.28515625" style="62" customWidth="1"/>
    <col min="7947" max="7947" width="82.140625" style="62" customWidth="1"/>
    <col min="7948" max="7948" width="13.5703125" style="62" customWidth="1"/>
    <col min="7949" max="8192" width="9.140625" style="62"/>
    <col min="8193" max="8193" width="4.28515625" style="62" customWidth="1"/>
    <col min="8194" max="8194" width="6.5703125" style="62" customWidth="1"/>
    <col min="8195" max="8195" width="39" style="62" customWidth="1"/>
    <col min="8196" max="8196" width="60.7109375" style="62" customWidth="1"/>
    <col min="8197" max="8197" width="19.7109375" style="62" customWidth="1"/>
    <col min="8198" max="8198" width="6.85546875" style="62" customWidth="1"/>
    <col min="8199" max="8199" width="3.85546875" style="62" customWidth="1"/>
    <col min="8200" max="8200" width="3.140625" style="62" customWidth="1"/>
    <col min="8201" max="8201" width="9.140625" style="62"/>
    <col min="8202" max="8202" width="10.28515625" style="62" customWidth="1"/>
    <col min="8203" max="8203" width="82.140625" style="62" customWidth="1"/>
    <col min="8204" max="8204" width="13.5703125" style="62" customWidth="1"/>
    <col min="8205" max="8448" width="9.140625" style="62"/>
    <col min="8449" max="8449" width="4.28515625" style="62" customWidth="1"/>
    <col min="8450" max="8450" width="6.5703125" style="62" customWidth="1"/>
    <col min="8451" max="8451" width="39" style="62" customWidth="1"/>
    <col min="8452" max="8452" width="60.7109375" style="62" customWidth="1"/>
    <col min="8453" max="8453" width="19.7109375" style="62" customWidth="1"/>
    <col min="8454" max="8454" width="6.85546875" style="62" customWidth="1"/>
    <col min="8455" max="8455" width="3.85546875" style="62" customWidth="1"/>
    <col min="8456" max="8456" width="3.140625" style="62" customWidth="1"/>
    <col min="8457" max="8457" width="9.140625" style="62"/>
    <col min="8458" max="8458" width="10.28515625" style="62" customWidth="1"/>
    <col min="8459" max="8459" width="82.140625" style="62" customWidth="1"/>
    <col min="8460" max="8460" width="13.5703125" style="62" customWidth="1"/>
    <col min="8461" max="8704" width="9.140625" style="62"/>
    <col min="8705" max="8705" width="4.28515625" style="62" customWidth="1"/>
    <col min="8706" max="8706" width="6.5703125" style="62" customWidth="1"/>
    <col min="8707" max="8707" width="39" style="62" customWidth="1"/>
    <col min="8708" max="8708" width="60.7109375" style="62" customWidth="1"/>
    <col min="8709" max="8709" width="19.7109375" style="62" customWidth="1"/>
    <col min="8710" max="8710" width="6.85546875" style="62" customWidth="1"/>
    <col min="8711" max="8711" width="3.85546875" style="62" customWidth="1"/>
    <col min="8712" max="8712" width="3.140625" style="62" customWidth="1"/>
    <col min="8713" max="8713" width="9.140625" style="62"/>
    <col min="8714" max="8714" width="10.28515625" style="62" customWidth="1"/>
    <col min="8715" max="8715" width="82.140625" style="62" customWidth="1"/>
    <col min="8716" max="8716" width="13.5703125" style="62" customWidth="1"/>
    <col min="8717" max="8960" width="9.140625" style="62"/>
    <col min="8961" max="8961" width="4.28515625" style="62" customWidth="1"/>
    <col min="8962" max="8962" width="6.5703125" style="62" customWidth="1"/>
    <col min="8963" max="8963" width="39" style="62" customWidth="1"/>
    <col min="8964" max="8964" width="60.7109375" style="62" customWidth="1"/>
    <col min="8965" max="8965" width="19.7109375" style="62" customWidth="1"/>
    <col min="8966" max="8966" width="6.85546875" style="62" customWidth="1"/>
    <col min="8967" max="8967" width="3.85546875" style="62" customWidth="1"/>
    <col min="8968" max="8968" width="3.140625" style="62" customWidth="1"/>
    <col min="8969" max="8969" width="9.140625" style="62"/>
    <col min="8970" max="8970" width="10.28515625" style="62" customWidth="1"/>
    <col min="8971" max="8971" width="82.140625" style="62" customWidth="1"/>
    <col min="8972" max="8972" width="13.5703125" style="62" customWidth="1"/>
    <col min="8973" max="9216" width="9.140625" style="62"/>
    <col min="9217" max="9217" width="4.28515625" style="62" customWidth="1"/>
    <col min="9218" max="9218" width="6.5703125" style="62" customWidth="1"/>
    <col min="9219" max="9219" width="39" style="62" customWidth="1"/>
    <col min="9220" max="9220" width="60.7109375" style="62" customWidth="1"/>
    <col min="9221" max="9221" width="19.7109375" style="62" customWidth="1"/>
    <col min="9222" max="9222" width="6.85546875" style="62" customWidth="1"/>
    <col min="9223" max="9223" width="3.85546875" style="62" customWidth="1"/>
    <col min="9224" max="9224" width="3.140625" style="62" customWidth="1"/>
    <col min="9225" max="9225" width="9.140625" style="62"/>
    <col min="9226" max="9226" width="10.28515625" style="62" customWidth="1"/>
    <col min="9227" max="9227" width="82.140625" style="62" customWidth="1"/>
    <col min="9228" max="9228" width="13.5703125" style="62" customWidth="1"/>
    <col min="9229" max="9472" width="9.140625" style="62"/>
    <col min="9473" max="9473" width="4.28515625" style="62" customWidth="1"/>
    <col min="9474" max="9474" width="6.5703125" style="62" customWidth="1"/>
    <col min="9475" max="9475" width="39" style="62" customWidth="1"/>
    <col min="9476" max="9476" width="60.7109375" style="62" customWidth="1"/>
    <col min="9477" max="9477" width="19.7109375" style="62" customWidth="1"/>
    <col min="9478" max="9478" width="6.85546875" style="62" customWidth="1"/>
    <col min="9479" max="9479" width="3.85546875" style="62" customWidth="1"/>
    <col min="9480" max="9480" width="3.140625" style="62" customWidth="1"/>
    <col min="9481" max="9481" width="9.140625" style="62"/>
    <col min="9482" max="9482" width="10.28515625" style="62" customWidth="1"/>
    <col min="9483" max="9483" width="82.140625" style="62" customWidth="1"/>
    <col min="9484" max="9484" width="13.5703125" style="62" customWidth="1"/>
    <col min="9485" max="9728" width="9.140625" style="62"/>
    <col min="9729" max="9729" width="4.28515625" style="62" customWidth="1"/>
    <col min="9730" max="9730" width="6.5703125" style="62" customWidth="1"/>
    <col min="9731" max="9731" width="39" style="62" customWidth="1"/>
    <col min="9732" max="9732" width="60.7109375" style="62" customWidth="1"/>
    <col min="9733" max="9733" width="19.7109375" style="62" customWidth="1"/>
    <col min="9734" max="9734" width="6.85546875" style="62" customWidth="1"/>
    <col min="9735" max="9735" width="3.85546875" style="62" customWidth="1"/>
    <col min="9736" max="9736" width="3.140625" style="62" customWidth="1"/>
    <col min="9737" max="9737" width="9.140625" style="62"/>
    <col min="9738" max="9738" width="10.28515625" style="62" customWidth="1"/>
    <col min="9739" max="9739" width="82.140625" style="62" customWidth="1"/>
    <col min="9740" max="9740" width="13.5703125" style="62" customWidth="1"/>
    <col min="9741" max="9984" width="9.140625" style="62"/>
    <col min="9985" max="9985" width="4.28515625" style="62" customWidth="1"/>
    <col min="9986" max="9986" width="6.5703125" style="62" customWidth="1"/>
    <col min="9987" max="9987" width="39" style="62" customWidth="1"/>
    <col min="9988" max="9988" width="60.7109375" style="62" customWidth="1"/>
    <col min="9989" max="9989" width="19.7109375" style="62" customWidth="1"/>
    <col min="9990" max="9990" width="6.85546875" style="62" customWidth="1"/>
    <col min="9991" max="9991" width="3.85546875" style="62" customWidth="1"/>
    <col min="9992" max="9992" width="3.140625" style="62" customWidth="1"/>
    <col min="9993" max="9993" width="9.140625" style="62"/>
    <col min="9994" max="9994" width="10.28515625" style="62" customWidth="1"/>
    <col min="9995" max="9995" width="82.140625" style="62" customWidth="1"/>
    <col min="9996" max="9996" width="13.5703125" style="62" customWidth="1"/>
    <col min="9997" max="10240" width="9.140625" style="62"/>
    <col min="10241" max="10241" width="4.28515625" style="62" customWidth="1"/>
    <col min="10242" max="10242" width="6.5703125" style="62" customWidth="1"/>
    <col min="10243" max="10243" width="39" style="62" customWidth="1"/>
    <col min="10244" max="10244" width="60.7109375" style="62" customWidth="1"/>
    <col min="10245" max="10245" width="19.7109375" style="62" customWidth="1"/>
    <col min="10246" max="10246" width="6.85546875" style="62" customWidth="1"/>
    <col min="10247" max="10247" width="3.85546875" style="62" customWidth="1"/>
    <col min="10248" max="10248" width="3.140625" style="62" customWidth="1"/>
    <col min="10249" max="10249" width="9.140625" style="62"/>
    <col min="10250" max="10250" width="10.28515625" style="62" customWidth="1"/>
    <col min="10251" max="10251" width="82.140625" style="62" customWidth="1"/>
    <col min="10252" max="10252" width="13.5703125" style="62" customWidth="1"/>
    <col min="10253" max="10496" width="9.140625" style="62"/>
    <col min="10497" max="10497" width="4.28515625" style="62" customWidth="1"/>
    <col min="10498" max="10498" width="6.5703125" style="62" customWidth="1"/>
    <col min="10499" max="10499" width="39" style="62" customWidth="1"/>
    <col min="10500" max="10500" width="60.7109375" style="62" customWidth="1"/>
    <col min="10501" max="10501" width="19.7109375" style="62" customWidth="1"/>
    <col min="10502" max="10502" width="6.85546875" style="62" customWidth="1"/>
    <col min="10503" max="10503" width="3.85546875" style="62" customWidth="1"/>
    <col min="10504" max="10504" width="3.140625" style="62" customWidth="1"/>
    <col min="10505" max="10505" width="9.140625" style="62"/>
    <col min="10506" max="10506" width="10.28515625" style="62" customWidth="1"/>
    <col min="10507" max="10507" width="82.140625" style="62" customWidth="1"/>
    <col min="10508" max="10508" width="13.5703125" style="62" customWidth="1"/>
    <col min="10509" max="10752" width="9.140625" style="62"/>
    <col min="10753" max="10753" width="4.28515625" style="62" customWidth="1"/>
    <col min="10754" max="10754" width="6.5703125" style="62" customWidth="1"/>
    <col min="10755" max="10755" width="39" style="62" customWidth="1"/>
    <col min="10756" max="10756" width="60.7109375" style="62" customWidth="1"/>
    <col min="10757" max="10757" width="19.7109375" style="62" customWidth="1"/>
    <col min="10758" max="10758" width="6.85546875" style="62" customWidth="1"/>
    <col min="10759" max="10759" width="3.85546875" style="62" customWidth="1"/>
    <col min="10760" max="10760" width="3.140625" style="62" customWidth="1"/>
    <col min="10761" max="10761" width="9.140625" style="62"/>
    <col min="10762" max="10762" width="10.28515625" style="62" customWidth="1"/>
    <col min="10763" max="10763" width="82.140625" style="62" customWidth="1"/>
    <col min="10764" max="10764" width="13.5703125" style="62" customWidth="1"/>
    <col min="10765" max="11008" width="9.140625" style="62"/>
    <col min="11009" max="11009" width="4.28515625" style="62" customWidth="1"/>
    <col min="11010" max="11010" width="6.5703125" style="62" customWidth="1"/>
    <col min="11011" max="11011" width="39" style="62" customWidth="1"/>
    <col min="11012" max="11012" width="60.7109375" style="62" customWidth="1"/>
    <col min="11013" max="11013" width="19.7109375" style="62" customWidth="1"/>
    <col min="11014" max="11014" width="6.85546875" style="62" customWidth="1"/>
    <col min="11015" max="11015" width="3.85546875" style="62" customWidth="1"/>
    <col min="11016" max="11016" width="3.140625" style="62" customWidth="1"/>
    <col min="11017" max="11017" width="9.140625" style="62"/>
    <col min="11018" max="11018" width="10.28515625" style="62" customWidth="1"/>
    <col min="11019" max="11019" width="82.140625" style="62" customWidth="1"/>
    <col min="11020" max="11020" width="13.5703125" style="62" customWidth="1"/>
    <col min="11021" max="11264" width="9.140625" style="62"/>
    <col min="11265" max="11265" width="4.28515625" style="62" customWidth="1"/>
    <col min="11266" max="11266" width="6.5703125" style="62" customWidth="1"/>
    <col min="11267" max="11267" width="39" style="62" customWidth="1"/>
    <col min="11268" max="11268" width="60.7109375" style="62" customWidth="1"/>
    <col min="11269" max="11269" width="19.7109375" style="62" customWidth="1"/>
    <col min="11270" max="11270" width="6.85546875" style="62" customWidth="1"/>
    <col min="11271" max="11271" width="3.85546875" style="62" customWidth="1"/>
    <col min="11272" max="11272" width="3.140625" style="62" customWidth="1"/>
    <col min="11273" max="11273" width="9.140625" style="62"/>
    <col min="11274" max="11274" width="10.28515625" style="62" customWidth="1"/>
    <col min="11275" max="11275" width="82.140625" style="62" customWidth="1"/>
    <col min="11276" max="11276" width="13.5703125" style="62" customWidth="1"/>
    <col min="11277" max="11520" width="9.140625" style="62"/>
    <col min="11521" max="11521" width="4.28515625" style="62" customWidth="1"/>
    <col min="11522" max="11522" width="6.5703125" style="62" customWidth="1"/>
    <col min="11523" max="11523" width="39" style="62" customWidth="1"/>
    <col min="11524" max="11524" width="60.7109375" style="62" customWidth="1"/>
    <col min="11525" max="11525" width="19.7109375" style="62" customWidth="1"/>
    <col min="11526" max="11526" width="6.85546875" style="62" customWidth="1"/>
    <col min="11527" max="11527" width="3.85546875" style="62" customWidth="1"/>
    <col min="11528" max="11528" width="3.140625" style="62" customWidth="1"/>
    <col min="11529" max="11529" width="9.140625" style="62"/>
    <col min="11530" max="11530" width="10.28515625" style="62" customWidth="1"/>
    <col min="11531" max="11531" width="82.140625" style="62" customWidth="1"/>
    <col min="11532" max="11532" width="13.5703125" style="62" customWidth="1"/>
    <col min="11533" max="11776" width="9.140625" style="62"/>
    <col min="11777" max="11777" width="4.28515625" style="62" customWidth="1"/>
    <col min="11778" max="11778" width="6.5703125" style="62" customWidth="1"/>
    <col min="11779" max="11779" width="39" style="62" customWidth="1"/>
    <col min="11780" max="11780" width="60.7109375" style="62" customWidth="1"/>
    <col min="11781" max="11781" width="19.7109375" style="62" customWidth="1"/>
    <col min="11782" max="11782" width="6.85546875" style="62" customWidth="1"/>
    <col min="11783" max="11783" width="3.85546875" style="62" customWidth="1"/>
    <col min="11784" max="11784" width="3.140625" style="62" customWidth="1"/>
    <col min="11785" max="11785" width="9.140625" style="62"/>
    <col min="11786" max="11786" width="10.28515625" style="62" customWidth="1"/>
    <col min="11787" max="11787" width="82.140625" style="62" customWidth="1"/>
    <col min="11788" max="11788" width="13.5703125" style="62" customWidth="1"/>
    <col min="11789" max="12032" width="9.140625" style="62"/>
    <col min="12033" max="12033" width="4.28515625" style="62" customWidth="1"/>
    <col min="12034" max="12034" width="6.5703125" style="62" customWidth="1"/>
    <col min="12035" max="12035" width="39" style="62" customWidth="1"/>
    <col min="12036" max="12036" width="60.7109375" style="62" customWidth="1"/>
    <col min="12037" max="12037" width="19.7109375" style="62" customWidth="1"/>
    <col min="12038" max="12038" width="6.85546875" style="62" customWidth="1"/>
    <col min="12039" max="12039" width="3.85546875" style="62" customWidth="1"/>
    <col min="12040" max="12040" width="3.140625" style="62" customWidth="1"/>
    <col min="12041" max="12041" width="9.140625" style="62"/>
    <col min="12042" max="12042" width="10.28515625" style="62" customWidth="1"/>
    <col min="12043" max="12043" width="82.140625" style="62" customWidth="1"/>
    <col min="12044" max="12044" width="13.5703125" style="62" customWidth="1"/>
    <col min="12045" max="12288" width="9.140625" style="62"/>
    <col min="12289" max="12289" width="4.28515625" style="62" customWidth="1"/>
    <col min="12290" max="12290" width="6.5703125" style="62" customWidth="1"/>
    <col min="12291" max="12291" width="39" style="62" customWidth="1"/>
    <col min="12292" max="12292" width="60.7109375" style="62" customWidth="1"/>
    <col min="12293" max="12293" width="19.7109375" style="62" customWidth="1"/>
    <col min="12294" max="12294" width="6.85546875" style="62" customWidth="1"/>
    <col min="12295" max="12295" width="3.85546875" style="62" customWidth="1"/>
    <col min="12296" max="12296" width="3.140625" style="62" customWidth="1"/>
    <col min="12297" max="12297" width="9.140625" style="62"/>
    <col min="12298" max="12298" width="10.28515625" style="62" customWidth="1"/>
    <col min="12299" max="12299" width="82.140625" style="62" customWidth="1"/>
    <col min="12300" max="12300" width="13.5703125" style="62" customWidth="1"/>
    <col min="12301" max="12544" width="9.140625" style="62"/>
    <col min="12545" max="12545" width="4.28515625" style="62" customWidth="1"/>
    <col min="12546" max="12546" width="6.5703125" style="62" customWidth="1"/>
    <col min="12547" max="12547" width="39" style="62" customWidth="1"/>
    <col min="12548" max="12548" width="60.7109375" style="62" customWidth="1"/>
    <col min="12549" max="12549" width="19.7109375" style="62" customWidth="1"/>
    <col min="12550" max="12550" width="6.85546875" style="62" customWidth="1"/>
    <col min="12551" max="12551" width="3.85546875" style="62" customWidth="1"/>
    <col min="12552" max="12552" width="3.140625" style="62" customWidth="1"/>
    <col min="12553" max="12553" width="9.140625" style="62"/>
    <col min="12554" max="12554" width="10.28515625" style="62" customWidth="1"/>
    <col min="12555" max="12555" width="82.140625" style="62" customWidth="1"/>
    <col min="12556" max="12556" width="13.5703125" style="62" customWidth="1"/>
    <col min="12557" max="12800" width="9.140625" style="62"/>
    <col min="12801" max="12801" width="4.28515625" style="62" customWidth="1"/>
    <col min="12802" max="12802" width="6.5703125" style="62" customWidth="1"/>
    <col min="12803" max="12803" width="39" style="62" customWidth="1"/>
    <col min="12804" max="12804" width="60.7109375" style="62" customWidth="1"/>
    <col min="12805" max="12805" width="19.7109375" style="62" customWidth="1"/>
    <col min="12806" max="12806" width="6.85546875" style="62" customWidth="1"/>
    <col min="12807" max="12807" width="3.85546875" style="62" customWidth="1"/>
    <col min="12808" max="12808" width="3.140625" style="62" customWidth="1"/>
    <col min="12809" max="12809" width="9.140625" style="62"/>
    <col min="12810" max="12810" width="10.28515625" style="62" customWidth="1"/>
    <col min="12811" max="12811" width="82.140625" style="62" customWidth="1"/>
    <col min="12812" max="12812" width="13.5703125" style="62" customWidth="1"/>
    <col min="12813" max="13056" width="9.140625" style="62"/>
    <col min="13057" max="13057" width="4.28515625" style="62" customWidth="1"/>
    <col min="13058" max="13058" width="6.5703125" style="62" customWidth="1"/>
    <col min="13059" max="13059" width="39" style="62" customWidth="1"/>
    <col min="13060" max="13060" width="60.7109375" style="62" customWidth="1"/>
    <col min="13061" max="13061" width="19.7109375" style="62" customWidth="1"/>
    <col min="13062" max="13062" width="6.85546875" style="62" customWidth="1"/>
    <col min="13063" max="13063" width="3.85546875" style="62" customWidth="1"/>
    <col min="13064" max="13064" width="3.140625" style="62" customWidth="1"/>
    <col min="13065" max="13065" width="9.140625" style="62"/>
    <col min="13066" max="13066" width="10.28515625" style="62" customWidth="1"/>
    <col min="13067" max="13067" width="82.140625" style="62" customWidth="1"/>
    <col min="13068" max="13068" width="13.5703125" style="62" customWidth="1"/>
    <col min="13069" max="13312" width="9.140625" style="62"/>
    <col min="13313" max="13313" width="4.28515625" style="62" customWidth="1"/>
    <col min="13314" max="13314" width="6.5703125" style="62" customWidth="1"/>
    <col min="13315" max="13315" width="39" style="62" customWidth="1"/>
    <col min="13316" max="13316" width="60.7109375" style="62" customWidth="1"/>
    <col min="13317" max="13317" width="19.7109375" style="62" customWidth="1"/>
    <col min="13318" max="13318" width="6.85546875" style="62" customWidth="1"/>
    <col min="13319" max="13319" width="3.85546875" style="62" customWidth="1"/>
    <col min="13320" max="13320" width="3.140625" style="62" customWidth="1"/>
    <col min="13321" max="13321" width="9.140625" style="62"/>
    <col min="13322" max="13322" width="10.28515625" style="62" customWidth="1"/>
    <col min="13323" max="13323" width="82.140625" style="62" customWidth="1"/>
    <col min="13324" max="13324" width="13.5703125" style="62" customWidth="1"/>
    <col min="13325" max="13568" width="9.140625" style="62"/>
    <col min="13569" max="13569" width="4.28515625" style="62" customWidth="1"/>
    <col min="13570" max="13570" width="6.5703125" style="62" customWidth="1"/>
    <col min="13571" max="13571" width="39" style="62" customWidth="1"/>
    <col min="13572" max="13572" width="60.7109375" style="62" customWidth="1"/>
    <col min="13573" max="13573" width="19.7109375" style="62" customWidth="1"/>
    <col min="13574" max="13574" width="6.85546875" style="62" customWidth="1"/>
    <col min="13575" max="13575" width="3.85546875" style="62" customWidth="1"/>
    <col min="13576" max="13576" width="3.140625" style="62" customWidth="1"/>
    <col min="13577" max="13577" width="9.140625" style="62"/>
    <col min="13578" max="13578" width="10.28515625" style="62" customWidth="1"/>
    <col min="13579" max="13579" width="82.140625" style="62" customWidth="1"/>
    <col min="13580" max="13580" width="13.5703125" style="62" customWidth="1"/>
    <col min="13581" max="13824" width="9.140625" style="62"/>
    <col min="13825" max="13825" width="4.28515625" style="62" customWidth="1"/>
    <col min="13826" max="13826" width="6.5703125" style="62" customWidth="1"/>
    <col min="13827" max="13827" width="39" style="62" customWidth="1"/>
    <col min="13828" max="13828" width="60.7109375" style="62" customWidth="1"/>
    <col min="13829" max="13829" width="19.7109375" style="62" customWidth="1"/>
    <col min="13830" max="13830" width="6.85546875" style="62" customWidth="1"/>
    <col min="13831" max="13831" width="3.85546875" style="62" customWidth="1"/>
    <col min="13832" max="13832" width="3.140625" style="62" customWidth="1"/>
    <col min="13833" max="13833" width="9.140625" style="62"/>
    <col min="13834" max="13834" width="10.28515625" style="62" customWidth="1"/>
    <col min="13835" max="13835" width="82.140625" style="62" customWidth="1"/>
    <col min="13836" max="13836" width="13.5703125" style="62" customWidth="1"/>
    <col min="13837" max="14080" width="9.140625" style="62"/>
    <col min="14081" max="14081" width="4.28515625" style="62" customWidth="1"/>
    <col min="14082" max="14082" width="6.5703125" style="62" customWidth="1"/>
    <col min="14083" max="14083" width="39" style="62" customWidth="1"/>
    <col min="14084" max="14084" width="60.7109375" style="62" customWidth="1"/>
    <col min="14085" max="14085" width="19.7109375" style="62" customWidth="1"/>
    <col min="14086" max="14086" width="6.85546875" style="62" customWidth="1"/>
    <col min="14087" max="14087" width="3.85546875" style="62" customWidth="1"/>
    <col min="14088" max="14088" width="3.140625" style="62" customWidth="1"/>
    <col min="14089" max="14089" width="9.140625" style="62"/>
    <col min="14090" max="14090" width="10.28515625" style="62" customWidth="1"/>
    <col min="14091" max="14091" width="82.140625" style="62" customWidth="1"/>
    <col min="14092" max="14092" width="13.5703125" style="62" customWidth="1"/>
    <col min="14093" max="14336" width="9.140625" style="62"/>
    <col min="14337" max="14337" width="4.28515625" style="62" customWidth="1"/>
    <col min="14338" max="14338" width="6.5703125" style="62" customWidth="1"/>
    <col min="14339" max="14339" width="39" style="62" customWidth="1"/>
    <col min="14340" max="14340" width="60.7109375" style="62" customWidth="1"/>
    <col min="14341" max="14341" width="19.7109375" style="62" customWidth="1"/>
    <col min="14342" max="14342" width="6.85546875" style="62" customWidth="1"/>
    <col min="14343" max="14343" width="3.85546875" style="62" customWidth="1"/>
    <col min="14344" max="14344" width="3.140625" style="62" customWidth="1"/>
    <col min="14345" max="14345" width="9.140625" style="62"/>
    <col min="14346" max="14346" width="10.28515625" style="62" customWidth="1"/>
    <col min="14347" max="14347" width="82.140625" style="62" customWidth="1"/>
    <col min="14348" max="14348" width="13.5703125" style="62" customWidth="1"/>
    <col min="14349" max="14592" width="9.140625" style="62"/>
    <col min="14593" max="14593" width="4.28515625" style="62" customWidth="1"/>
    <col min="14594" max="14594" width="6.5703125" style="62" customWidth="1"/>
    <col min="14595" max="14595" width="39" style="62" customWidth="1"/>
    <col min="14596" max="14596" width="60.7109375" style="62" customWidth="1"/>
    <col min="14597" max="14597" width="19.7109375" style="62" customWidth="1"/>
    <col min="14598" max="14598" width="6.85546875" style="62" customWidth="1"/>
    <col min="14599" max="14599" width="3.85546875" style="62" customWidth="1"/>
    <col min="14600" max="14600" width="3.140625" style="62" customWidth="1"/>
    <col min="14601" max="14601" width="9.140625" style="62"/>
    <col min="14602" max="14602" width="10.28515625" style="62" customWidth="1"/>
    <col min="14603" max="14603" width="82.140625" style="62" customWidth="1"/>
    <col min="14604" max="14604" width="13.5703125" style="62" customWidth="1"/>
    <col min="14605" max="14848" width="9.140625" style="62"/>
    <col min="14849" max="14849" width="4.28515625" style="62" customWidth="1"/>
    <col min="14850" max="14850" width="6.5703125" style="62" customWidth="1"/>
    <col min="14851" max="14851" width="39" style="62" customWidth="1"/>
    <col min="14852" max="14852" width="60.7109375" style="62" customWidth="1"/>
    <col min="14853" max="14853" width="19.7109375" style="62" customWidth="1"/>
    <col min="14854" max="14854" width="6.85546875" style="62" customWidth="1"/>
    <col min="14855" max="14855" width="3.85546875" style="62" customWidth="1"/>
    <col min="14856" max="14856" width="3.140625" style="62" customWidth="1"/>
    <col min="14857" max="14857" width="9.140625" style="62"/>
    <col min="14858" max="14858" width="10.28515625" style="62" customWidth="1"/>
    <col min="14859" max="14859" width="82.140625" style="62" customWidth="1"/>
    <col min="14860" max="14860" width="13.5703125" style="62" customWidth="1"/>
    <col min="14861" max="15104" width="9.140625" style="62"/>
    <col min="15105" max="15105" width="4.28515625" style="62" customWidth="1"/>
    <col min="15106" max="15106" width="6.5703125" style="62" customWidth="1"/>
    <col min="15107" max="15107" width="39" style="62" customWidth="1"/>
    <col min="15108" max="15108" width="60.7109375" style="62" customWidth="1"/>
    <col min="15109" max="15109" width="19.7109375" style="62" customWidth="1"/>
    <col min="15110" max="15110" width="6.85546875" style="62" customWidth="1"/>
    <col min="15111" max="15111" width="3.85546875" style="62" customWidth="1"/>
    <col min="15112" max="15112" width="3.140625" style="62" customWidth="1"/>
    <col min="15113" max="15113" width="9.140625" style="62"/>
    <col min="15114" max="15114" width="10.28515625" style="62" customWidth="1"/>
    <col min="15115" max="15115" width="82.140625" style="62" customWidth="1"/>
    <col min="15116" max="15116" width="13.5703125" style="62" customWidth="1"/>
    <col min="15117" max="15360" width="9.140625" style="62"/>
    <col min="15361" max="15361" width="4.28515625" style="62" customWidth="1"/>
    <col min="15362" max="15362" width="6.5703125" style="62" customWidth="1"/>
    <col min="15363" max="15363" width="39" style="62" customWidth="1"/>
    <col min="15364" max="15364" width="60.7109375" style="62" customWidth="1"/>
    <col min="15365" max="15365" width="19.7109375" style="62" customWidth="1"/>
    <col min="15366" max="15366" width="6.85546875" style="62" customWidth="1"/>
    <col min="15367" max="15367" width="3.85546875" style="62" customWidth="1"/>
    <col min="15368" max="15368" width="3.140625" style="62" customWidth="1"/>
    <col min="15369" max="15369" width="9.140625" style="62"/>
    <col min="15370" max="15370" width="10.28515625" style="62" customWidth="1"/>
    <col min="15371" max="15371" width="82.140625" style="62" customWidth="1"/>
    <col min="15372" max="15372" width="13.5703125" style="62" customWidth="1"/>
    <col min="15373" max="15616" width="9.140625" style="62"/>
    <col min="15617" max="15617" width="4.28515625" style="62" customWidth="1"/>
    <col min="15618" max="15618" width="6.5703125" style="62" customWidth="1"/>
    <col min="15619" max="15619" width="39" style="62" customWidth="1"/>
    <col min="15620" max="15620" width="60.7109375" style="62" customWidth="1"/>
    <col min="15621" max="15621" width="19.7109375" style="62" customWidth="1"/>
    <col min="15622" max="15622" width="6.85546875" style="62" customWidth="1"/>
    <col min="15623" max="15623" width="3.85546875" style="62" customWidth="1"/>
    <col min="15624" max="15624" width="3.140625" style="62" customWidth="1"/>
    <col min="15625" max="15625" width="9.140625" style="62"/>
    <col min="15626" max="15626" width="10.28515625" style="62" customWidth="1"/>
    <col min="15627" max="15627" width="82.140625" style="62" customWidth="1"/>
    <col min="15628" max="15628" width="13.5703125" style="62" customWidth="1"/>
    <col min="15629" max="15872" width="9.140625" style="62"/>
    <col min="15873" max="15873" width="4.28515625" style="62" customWidth="1"/>
    <col min="15874" max="15874" width="6.5703125" style="62" customWidth="1"/>
    <col min="15875" max="15875" width="39" style="62" customWidth="1"/>
    <col min="15876" max="15876" width="60.7109375" style="62" customWidth="1"/>
    <col min="15877" max="15877" width="19.7109375" style="62" customWidth="1"/>
    <col min="15878" max="15878" width="6.85546875" style="62" customWidth="1"/>
    <col min="15879" max="15879" width="3.85546875" style="62" customWidth="1"/>
    <col min="15880" max="15880" width="3.140625" style="62" customWidth="1"/>
    <col min="15881" max="15881" width="9.140625" style="62"/>
    <col min="15882" max="15882" width="10.28515625" style="62" customWidth="1"/>
    <col min="15883" max="15883" width="82.140625" style="62" customWidth="1"/>
    <col min="15884" max="15884" width="13.5703125" style="62" customWidth="1"/>
    <col min="15885" max="16128" width="9.140625" style="62"/>
    <col min="16129" max="16129" width="4.28515625" style="62" customWidth="1"/>
    <col min="16130" max="16130" width="6.5703125" style="62" customWidth="1"/>
    <col min="16131" max="16131" width="39" style="62" customWidth="1"/>
    <col min="16132" max="16132" width="60.7109375" style="62" customWidth="1"/>
    <col min="16133" max="16133" width="19.7109375" style="62" customWidth="1"/>
    <col min="16134" max="16134" width="6.85546875" style="62" customWidth="1"/>
    <col min="16135" max="16135" width="3.85546875" style="62" customWidth="1"/>
    <col min="16136" max="16136" width="3.140625" style="62" customWidth="1"/>
    <col min="16137" max="16137" width="9.140625" style="62"/>
    <col min="16138" max="16138" width="10.28515625" style="62" customWidth="1"/>
    <col min="16139" max="16139" width="82.140625" style="62" customWidth="1"/>
    <col min="16140" max="16140" width="13.5703125" style="62" customWidth="1"/>
    <col min="16141" max="16384" width="9.140625" style="62"/>
  </cols>
  <sheetData>
    <row r="1" spans="2:13" ht="28.5">
      <c r="C1" s="63" t="s">
        <v>30</v>
      </c>
      <c r="D1" s="64"/>
      <c r="E1" s="64"/>
    </row>
    <row r="2" spans="2:13">
      <c r="C2" s="62" t="s">
        <v>31</v>
      </c>
    </row>
    <row r="5" spans="2:13" ht="18">
      <c r="C5" s="287" t="str">
        <f>'Революции, 13'!$C$5</f>
        <v>Отчёт о проделанной работе за 2018 год</v>
      </c>
      <c r="D5" s="288"/>
    </row>
    <row r="6" spans="2:13" ht="18">
      <c r="C6" s="287" t="s">
        <v>32</v>
      </c>
      <c r="D6" s="288"/>
    </row>
    <row r="7" spans="2:13" ht="18.75">
      <c r="C7" s="65" t="s">
        <v>33</v>
      </c>
      <c r="D7" s="289" t="s">
        <v>100</v>
      </c>
      <c r="E7" s="289"/>
    </row>
    <row r="8" spans="2:13" ht="15.75">
      <c r="C8" s="66" t="s">
        <v>34</v>
      </c>
      <c r="D8" s="67" t="s">
        <v>35</v>
      </c>
      <c r="E8" s="65">
        <v>454.5</v>
      </c>
    </row>
    <row r="9" spans="2:13" ht="15.75">
      <c r="C9" s="66" t="s">
        <v>36</v>
      </c>
      <c r="D9" s="67" t="s">
        <v>37</v>
      </c>
      <c r="E9" s="65">
        <v>15.3</v>
      </c>
      <c r="I9" s="290" t="s">
        <v>38</v>
      </c>
      <c r="J9" s="290"/>
      <c r="K9" s="62">
        <f>E8*(E9-1.7)</f>
        <v>6181.2000000000007</v>
      </c>
      <c r="L9" s="68"/>
    </row>
    <row r="10" spans="2:13" ht="15.75">
      <c r="C10" s="66" t="s">
        <v>509</v>
      </c>
      <c r="D10" s="67" t="s">
        <v>37</v>
      </c>
      <c r="E10" s="65">
        <v>13.6</v>
      </c>
      <c r="I10" s="290" t="s">
        <v>38</v>
      </c>
      <c r="J10" s="290"/>
      <c r="K10" s="62">
        <f>E8*E10</f>
        <v>6181.2</v>
      </c>
      <c r="L10" s="68"/>
    </row>
    <row r="11" spans="2:13" ht="15.75">
      <c r="C11" s="69" t="s">
        <v>39</v>
      </c>
      <c r="D11" s="70" t="s">
        <v>544</v>
      </c>
      <c r="E11" s="71">
        <f>K9*6</f>
        <v>37087.200000000004</v>
      </c>
      <c r="I11" s="291" t="s">
        <v>40</v>
      </c>
      <c r="J11" s="291"/>
      <c r="K11" s="72">
        <v>13776.95</v>
      </c>
      <c r="L11" s="68"/>
    </row>
    <row r="12" spans="2:13" ht="15.75">
      <c r="C12" s="69" t="s">
        <v>41</v>
      </c>
      <c r="D12" s="70" t="s">
        <v>544</v>
      </c>
      <c r="E12" s="71">
        <f>E11-K11</f>
        <v>23310.250000000004</v>
      </c>
      <c r="I12" s="73" t="s">
        <v>42</v>
      </c>
      <c r="J12" s="73"/>
      <c r="K12" s="64">
        <v>13776.95</v>
      </c>
      <c r="L12" s="68"/>
    </row>
    <row r="13" spans="2:13" ht="19.5" thickBot="1">
      <c r="C13" s="74"/>
      <c r="D13" s="75"/>
      <c r="I13" s="286" t="str">
        <f>D7</f>
        <v>г.Ростов ул.Загородная д.7</v>
      </c>
      <c r="J13" s="286"/>
      <c r="K13" s="286"/>
      <c r="L13" s="286"/>
    </row>
    <row r="14" spans="2:13" ht="15.75" thickBot="1">
      <c r="B14" s="76" t="s">
        <v>43</v>
      </c>
      <c r="C14" s="77" t="s">
        <v>44</v>
      </c>
      <c r="D14" s="78" t="s">
        <v>45</v>
      </c>
      <c r="E14" s="77" t="s">
        <v>46</v>
      </c>
      <c r="I14" s="79" t="s">
        <v>0</v>
      </c>
      <c r="J14" s="79" t="s">
        <v>1</v>
      </c>
      <c r="K14" s="79" t="s">
        <v>2</v>
      </c>
      <c r="L14" s="79" t="s">
        <v>3</v>
      </c>
      <c r="M14" s="80"/>
    </row>
    <row r="15" spans="2:13" ht="16.5" customHeight="1">
      <c r="B15" s="270" t="s">
        <v>47</v>
      </c>
      <c r="C15" s="280" t="s">
        <v>48</v>
      </c>
      <c r="D15" s="281"/>
      <c r="E15" s="276">
        <f>E11/F28*F15</f>
        <v>9135.4500000000025</v>
      </c>
      <c r="F15" s="81">
        <v>3.35</v>
      </c>
      <c r="I15" s="82">
        <v>1002</v>
      </c>
      <c r="J15" s="83">
        <v>43293</v>
      </c>
      <c r="K15" s="84" t="s">
        <v>95</v>
      </c>
      <c r="L15" s="85">
        <v>8</v>
      </c>
      <c r="M15" s="85"/>
    </row>
    <row r="16" spans="2:13" ht="26.25" customHeight="1" thickBot="1">
      <c r="B16" s="271"/>
      <c r="C16" s="282" t="s">
        <v>692</v>
      </c>
      <c r="D16" s="283"/>
      <c r="E16" s="277"/>
      <c r="F16" s="86"/>
      <c r="I16" s="85"/>
      <c r="J16" s="97">
        <v>43355</v>
      </c>
      <c r="K16" s="98" t="s">
        <v>155</v>
      </c>
      <c r="L16" s="85"/>
      <c r="M16" s="85"/>
    </row>
    <row r="17" spans="2:13" ht="32.25" customHeight="1">
      <c r="B17" s="270" t="s">
        <v>49</v>
      </c>
      <c r="C17" s="280" t="s">
        <v>50</v>
      </c>
      <c r="D17" s="285"/>
      <c r="E17" s="88">
        <f>E18+E19+E20+E21+E22</f>
        <v>9817.2000000000025</v>
      </c>
      <c r="F17" s="89">
        <f>F18+F21+F22</f>
        <v>3.6</v>
      </c>
      <c r="I17" s="82">
        <v>1183</v>
      </c>
      <c r="J17" s="83">
        <v>43351</v>
      </c>
      <c r="K17" s="90" t="s">
        <v>184</v>
      </c>
      <c r="L17" s="85">
        <v>2</v>
      </c>
      <c r="M17" s="85"/>
    </row>
    <row r="18" spans="2:13" ht="45">
      <c r="B18" s="284"/>
      <c r="C18" s="91" t="s">
        <v>51</v>
      </c>
      <c r="D18" s="92" t="s">
        <v>52</v>
      </c>
      <c r="E18" s="93">
        <f>E11/F28*F18</f>
        <v>5999.4000000000015</v>
      </c>
      <c r="F18" s="94">
        <v>2.2000000000000002</v>
      </c>
      <c r="I18" s="339"/>
      <c r="J18" s="83">
        <v>43351</v>
      </c>
      <c r="K18" s="87" t="s">
        <v>185</v>
      </c>
      <c r="L18" s="85"/>
      <c r="M18" s="85"/>
    </row>
    <row r="19" spans="2:13" ht="28.5" customHeight="1">
      <c r="B19" s="284"/>
      <c r="C19" s="91" t="s">
        <v>53</v>
      </c>
      <c r="D19" s="96"/>
      <c r="E19" s="93">
        <v>0</v>
      </c>
      <c r="F19" s="94">
        <v>0</v>
      </c>
      <c r="I19" s="85"/>
      <c r="J19" s="112" t="s">
        <v>270</v>
      </c>
      <c r="K19" s="113" t="s">
        <v>271</v>
      </c>
      <c r="L19" s="85"/>
      <c r="M19" s="85"/>
    </row>
    <row r="20" spans="2:13" ht="61.5" customHeight="1">
      <c r="B20" s="284"/>
      <c r="C20" s="91" t="s">
        <v>54</v>
      </c>
      <c r="D20" s="96" t="s">
        <v>55</v>
      </c>
      <c r="E20" s="93">
        <f>E11/F28*F20</f>
        <v>0</v>
      </c>
      <c r="F20" s="94">
        <v>0</v>
      </c>
      <c r="I20" s="82">
        <v>1551</v>
      </c>
      <c r="J20" s="83">
        <v>43403</v>
      </c>
      <c r="K20" s="87" t="s">
        <v>315</v>
      </c>
      <c r="L20" s="85" t="s">
        <v>316</v>
      </c>
      <c r="M20" s="85"/>
    </row>
    <row r="21" spans="2:13" ht="45">
      <c r="B21" s="284"/>
      <c r="C21" s="91" t="s">
        <v>56</v>
      </c>
      <c r="D21" s="96" t="s">
        <v>57</v>
      </c>
      <c r="E21" s="93">
        <f>E11/F28*F21</f>
        <v>2181.6000000000004</v>
      </c>
      <c r="F21" s="94">
        <v>0.8</v>
      </c>
      <c r="I21" s="82">
        <v>1515</v>
      </c>
      <c r="J21" s="83">
        <v>43396</v>
      </c>
      <c r="K21" s="90" t="s">
        <v>317</v>
      </c>
      <c r="L21" s="85" t="s">
        <v>316</v>
      </c>
      <c r="M21" s="85"/>
    </row>
    <row r="22" spans="2:13" ht="30.75" customHeight="1" thickBot="1">
      <c r="B22" s="271"/>
      <c r="C22" s="99" t="s">
        <v>58</v>
      </c>
      <c r="D22" s="100" t="s">
        <v>59</v>
      </c>
      <c r="E22" s="101">
        <f>E11/F28*F22</f>
        <v>1636.2000000000003</v>
      </c>
      <c r="F22" s="102">
        <v>0.6</v>
      </c>
      <c r="I22" s="82">
        <v>1674</v>
      </c>
      <c r="J22" s="83">
        <v>43427</v>
      </c>
      <c r="K22" s="90" t="s">
        <v>374</v>
      </c>
      <c r="L22" s="85"/>
      <c r="M22" s="85"/>
    </row>
    <row r="23" spans="2:13" ht="44.25" customHeight="1">
      <c r="B23" s="270">
        <v>3</v>
      </c>
      <c r="C23" s="272" t="s">
        <v>60</v>
      </c>
      <c r="D23" s="274" t="s">
        <v>61</v>
      </c>
      <c r="E23" s="276">
        <f>E11/F28*F23</f>
        <v>5563.0800000000008</v>
      </c>
      <c r="F23" s="104">
        <v>2.04</v>
      </c>
      <c r="I23" s="82" t="s">
        <v>447</v>
      </c>
      <c r="J23" s="83">
        <v>43448</v>
      </c>
      <c r="K23" s="95" t="s">
        <v>448</v>
      </c>
      <c r="L23" s="85" t="s">
        <v>316</v>
      </c>
      <c r="M23" s="85"/>
    </row>
    <row r="24" spans="2:13" ht="29.25" thickBot="1">
      <c r="B24" s="271"/>
      <c r="C24" s="273"/>
      <c r="D24" s="275"/>
      <c r="E24" s="277"/>
      <c r="F24" s="105"/>
      <c r="I24" s="82"/>
      <c r="J24" s="83">
        <v>43455</v>
      </c>
      <c r="K24" s="95" t="s">
        <v>494</v>
      </c>
      <c r="L24" s="85" t="s">
        <v>490</v>
      </c>
      <c r="M24" s="85"/>
    </row>
    <row r="25" spans="2:13" ht="60.75" thickBot="1">
      <c r="B25" s="106">
        <v>4</v>
      </c>
      <c r="C25" s="107" t="s">
        <v>62</v>
      </c>
      <c r="D25" s="108" t="s">
        <v>63</v>
      </c>
      <c r="E25" s="109">
        <f>E11/F28*F25</f>
        <v>3163.32</v>
      </c>
      <c r="F25" s="110">
        <v>1.1599999999999999</v>
      </c>
      <c r="I25" s="82"/>
      <c r="J25" s="340" t="s">
        <v>493</v>
      </c>
      <c r="K25" s="95" t="s">
        <v>494</v>
      </c>
      <c r="L25" s="85" t="s">
        <v>490</v>
      </c>
      <c r="M25" s="85"/>
    </row>
    <row r="26" spans="2:13" ht="60.75" thickBot="1">
      <c r="B26" s="161">
        <v>5</v>
      </c>
      <c r="C26" s="115" t="s">
        <v>598</v>
      </c>
      <c r="D26" s="116" t="s">
        <v>64</v>
      </c>
      <c r="E26" s="117">
        <f>E11/F28*F26</f>
        <v>1636.2000000000003</v>
      </c>
      <c r="F26" s="110">
        <v>0.6</v>
      </c>
      <c r="I26" s="82"/>
      <c r="J26" s="83">
        <v>43458</v>
      </c>
      <c r="K26" s="95" t="s">
        <v>494</v>
      </c>
      <c r="L26" s="85" t="s">
        <v>490</v>
      </c>
      <c r="M26" s="85"/>
    </row>
    <row r="27" spans="2:13" ht="47.25" customHeight="1" thickBot="1">
      <c r="B27" s="106">
        <v>6</v>
      </c>
      <c r="C27" s="107" t="s">
        <v>599</v>
      </c>
      <c r="D27" s="108" t="s">
        <v>66</v>
      </c>
      <c r="E27" s="109">
        <f>E11/F28*F27</f>
        <v>7771.9500000000016</v>
      </c>
      <c r="F27" s="110">
        <v>2.85</v>
      </c>
      <c r="I27" s="82"/>
      <c r="J27" s="83">
        <v>43437</v>
      </c>
      <c r="K27" s="95" t="s">
        <v>494</v>
      </c>
      <c r="L27" s="85" t="s">
        <v>496</v>
      </c>
      <c r="M27" s="85"/>
    </row>
    <row r="28" spans="2:13" ht="33" customHeight="1" thickBot="1">
      <c r="B28" s="161"/>
      <c r="C28" s="118" t="s">
        <v>67</v>
      </c>
      <c r="D28" s="119"/>
      <c r="E28" s="117">
        <f>E15+E17+E23+E25+E26+E27</f>
        <v>37087.200000000012</v>
      </c>
      <c r="F28" s="110">
        <f>F15+F17+F23+F25+F26+F27</f>
        <v>13.6</v>
      </c>
      <c r="I28" s="82"/>
      <c r="J28" s="83">
        <v>43440</v>
      </c>
      <c r="K28" s="95" t="s">
        <v>494</v>
      </c>
      <c r="L28" s="85" t="s">
        <v>496</v>
      </c>
      <c r="M28" s="85"/>
    </row>
    <row r="29" spans="2:13" ht="33" customHeight="1" thickBot="1">
      <c r="B29" s="106">
        <v>7</v>
      </c>
      <c r="C29" s="107" t="s">
        <v>68</v>
      </c>
      <c r="D29" s="121"/>
      <c r="E29" s="109">
        <v>0</v>
      </c>
      <c r="F29" s="110"/>
      <c r="I29" s="82"/>
      <c r="J29" s="83">
        <v>43462</v>
      </c>
      <c r="K29" s="95" t="s">
        <v>494</v>
      </c>
      <c r="L29" s="85" t="s">
        <v>490</v>
      </c>
      <c r="M29" s="85"/>
    </row>
    <row r="30" spans="2:13" ht="33" customHeight="1" thickBot="1">
      <c r="B30" s="122"/>
      <c r="C30" s="123" t="s">
        <v>69</v>
      </c>
      <c r="D30" s="124"/>
      <c r="E30" s="125">
        <f>E28+E29</f>
        <v>37087.200000000012</v>
      </c>
      <c r="F30" s="110">
        <f>F29+F28</f>
        <v>13.6</v>
      </c>
      <c r="I30" s="82"/>
      <c r="J30" s="83"/>
      <c r="K30" s="127"/>
      <c r="L30" s="85"/>
      <c r="M30" s="85"/>
    </row>
    <row r="31" spans="2:13">
      <c r="I31" s="146"/>
      <c r="J31" s="147"/>
      <c r="K31" s="148"/>
      <c r="L31" s="149"/>
      <c r="M31" s="146"/>
    </row>
    <row r="32" spans="2:13" ht="25.5" customHeight="1">
      <c r="B32" s="278" t="s">
        <v>70</v>
      </c>
      <c r="C32" s="278"/>
      <c r="D32" s="278"/>
      <c r="E32" s="128" t="s">
        <v>580</v>
      </c>
      <c r="F32" s="129"/>
      <c r="I32" s="80"/>
      <c r="J32" s="147"/>
      <c r="K32" s="150"/>
      <c r="L32" s="146"/>
      <c r="M32" s="146"/>
    </row>
    <row r="33" spans="2:13" ht="25.5" customHeight="1">
      <c r="B33" s="279" t="s">
        <v>71</v>
      </c>
      <c r="C33" s="279"/>
      <c r="D33" s="279"/>
      <c r="E33" s="130">
        <f>K12</f>
        <v>13776.95</v>
      </c>
      <c r="I33" s="80"/>
      <c r="J33" s="333"/>
      <c r="K33" s="151" t="s">
        <v>4</v>
      </c>
      <c r="L33" s="152" t="s">
        <v>5</v>
      </c>
      <c r="M33" s="80"/>
    </row>
    <row r="34" spans="2:13" ht="18.75">
      <c r="B34" s="163"/>
      <c r="C34" s="163"/>
      <c r="D34" s="163"/>
      <c r="E34" s="130"/>
      <c r="I34" s="80"/>
      <c r="J34" s="333"/>
      <c r="K34" s="153" t="s">
        <v>75</v>
      </c>
      <c r="L34" s="154" t="s">
        <v>76</v>
      </c>
      <c r="M34" s="80"/>
    </row>
    <row r="35" spans="2:13" ht="51">
      <c r="I35" s="80"/>
      <c r="J35" s="333"/>
      <c r="K35" s="153" t="s">
        <v>6</v>
      </c>
      <c r="L35" s="155" t="s">
        <v>7</v>
      </c>
      <c r="M35" s="154"/>
    </row>
    <row r="36" spans="2:13" ht="51">
      <c r="D36" s="269" t="s">
        <v>72</v>
      </c>
      <c r="E36" s="269"/>
      <c r="I36" s="80"/>
      <c r="J36" s="333"/>
      <c r="K36" s="153" t="s">
        <v>8</v>
      </c>
      <c r="L36" s="155" t="s">
        <v>7</v>
      </c>
      <c r="M36" s="80"/>
    </row>
    <row r="37" spans="2:13" ht="25.5">
      <c r="D37" s="162"/>
      <c r="E37" s="162"/>
      <c r="I37" s="80"/>
      <c r="J37" s="333"/>
      <c r="K37" s="156" t="s">
        <v>9</v>
      </c>
      <c r="L37" s="152" t="s">
        <v>10</v>
      </c>
      <c r="M37" s="155"/>
    </row>
    <row r="38" spans="2:13" ht="38.25">
      <c r="E38" s="136"/>
      <c r="I38" s="80"/>
      <c r="J38" s="333"/>
      <c r="K38" s="156" t="s">
        <v>11</v>
      </c>
      <c r="L38" s="152" t="s">
        <v>12</v>
      </c>
      <c r="M38" s="80"/>
    </row>
    <row r="39" spans="2:13" ht="51">
      <c r="I39" s="80"/>
      <c r="J39" s="333"/>
      <c r="K39" s="156" t="s">
        <v>13</v>
      </c>
      <c r="L39" s="152" t="s">
        <v>14</v>
      </c>
      <c r="M39" s="80"/>
    </row>
    <row r="40" spans="2:13" ht="31.5">
      <c r="I40" s="80"/>
      <c r="J40" s="333"/>
      <c r="K40" s="156" t="s">
        <v>15</v>
      </c>
      <c r="L40" s="152" t="s">
        <v>16</v>
      </c>
      <c r="M40" s="80"/>
    </row>
    <row r="41" spans="2:13" ht="45.75">
      <c r="I41" s="80"/>
      <c r="J41" s="333"/>
      <c r="K41" s="156" t="s">
        <v>17</v>
      </c>
      <c r="L41" s="152" t="s">
        <v>18</v>
      </c>
      <c r="M41" s="80"/>
    </row>
    <row r="42" spans="2:13" ht="60.75">
      <c r="I42" s="80"/>
      <c r="J42" s="333" t="s">
        <v>19</v>
      </c>
      <c r="K42" s="153" t="s">
        <v>77</v>
      </c>
      <c r="L42" s="155" t="s">
        <v>20</v>
      </c>
      <c r="M42" s="80"/>
    </row>
    <row r="43" spans="2:13" ht="45">
      <c r="I43" s="80"/>
      <c r="J43" s="333" t="s">
        <v>21</v>
      </c>
      <c r="K43" s="84" t="s">
        <v>22</v>
      </c>
      <c r="L43" s="155" t="s">
        <v>20</v>
      </c>
      <c r="M43" s="80"/>
    </row>
    <row r="44" spans="2:13" ht="45.75">
      <c r="I44" s="80"/>
      <c r="J44" s="333"/>
      <c r="K44" s="153" t="s">
        <v>23</v>
      </c>
      <c r="L44" s="155" t="s">
        <v>20</v>
      </c>
      <c r="M44" s="80"/>
    </row>
    <row r="45" spans="2:13" ht="41.25">
      <c r="I45" s="80"/>
      <c r="J45" s="333"/>
      <c r="K45" s="156" t="s">
        <v>24</v>
      </c>
      <c r="L45" s="152" t="s">
        <v>25</v>
      </c>
      <c r="M45" s="80"/>
    </row>
    <row r="46" spans="2:13" ht="24.75" customHeight="1">
      <c r="I46" s="80"/>
      <c r="J46" s="333"/>
      <c r="K46" s="157" t="s">
        <v>26</v>
      </c>
      <c r="L46" s="155" t="s">
        <v>27</v>
      </c>
      <c r="M46" s="80"/>
    </row>
    <row r="47" spans="2:13" ht="15.75">
      <c r="I47" s="80"/>
      <c r="J47" s="92"/>
      <c r="K47" s="156" t="s">
        <v>28</v>
      </c>
      <c r="L47" s="152" t="s">
        <v>29</v>
      </c>
      <c r="M47" s="80"/>
    </row>
    <row r="48" spans="2:13" ht="51.75" customHeight="1"/>
    <row r="49" ht="52.5" customHeight="1"/>
    <row r="50" ht="31.5" customHeight="1"/>
    <row r="51" ht="39" customHeight="1"/>
    <row r="52" ht="40.5" customHeight="1"/>
    <row r="54" ht="51.75" customHeight="1"/>
    <row r="57" ht="48" customHeight="1"/>
    <row r="59" ht="68.25" customHeight="1"/>
  </sheetData>
  <sheetProtection sheet="1" objects="1" scenarios="1"/>
  <mergeCells count="20">
    <mergeCell ref="I13:L13"/>
    <mergeCell ref="C5:D5"/>
    <mergeCell ref="C6:D6"/>
    <mergeCell ref="D7:E7"/>
    <mergeCell ref="I9:J9"/>
    <mergeCell ref="I11:J11"/>
    <mergeCell ref="I10:J10"/>
    <mergeCell ref="B15:B16"/>
    <mergeCell ref="C15:D15"/>
    <mergeCell ref="E15:E16"/>
    <mergeCell ref="C16:D16"/>
    <mergeCell ref="B17:B22"/>
    <mergeCell ref="C17:D17"/>
    <mergeCell ref="D36:E36"/>
    <mergeCell ref="B23:B24"/>
    <mergeCell ref="C23:C24"/>
    <mergeCell ref="D23:D24"/>
    <mergeCell ref="E23:E24"/>
    <mergeCell ref="B32:D32"/>
    <mergeCell ref="B33:D33"/>
  </mergeCells>
  <pageMargins left="0.51181102362204722" right="0.31496062992125984" top="0.35433070866141736" bottom="0.35433070866141736" header="0" footer="0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A1:C28"/>
  <sheetViews>
    <sheetView topLeftCell="A18" workbookViewId="0">
      <selection activeCell="C27" sqref="C27"/>
    </sheetView>
  </sheetViews>
  <sheetFormatPr defaultRowHeight="15"/>
  <cols>
    <col min="1" max="1" width="4.85546875" customWidth="1"/>
    <col min="2" max="2" width="45.28515625" customWidth="1"/>
    <col min="3" max="3" width="41.5703125" customWidth="1"/>
  </cols>
  <sheetData>
    <row r="1" spans="1:3" ht="15.75">
      <c r="C1" s="13" t="s">
        <v>526</v>
      </c>
    </row>
    <row r="2" spans="1:3" ht="15.75">
      <c r="C2" s="13" t="s">
        <v>565</v>
      </c>
    </row>
    <row r="3" spans="1:3" ht="15.75">
      <c r="C3" s="13" t="s">
        <v>527</v>
      </c>
    </row>
    <row r="4" spans="1:3" ht="15.75">
      <c r="C4" s="13" t="s">
        <v>528</v>
      </c>
    </row>
    <row r="5" spans="1:3" ht="15.75">
      <c r="A5" s="13"/>
    </row>
    <row r="6" spans="1:3" ht="36.75" customHeight="1">
      <c r="A6" s="233" t="s">
        <v>529</v>
      </c>
      <c r="B6" s="233"/>
      <c r="C6" s="233"/>
    </row>
    <row r="7" spans="1:3" ht="27" customHeight="1">
      <c r="A7" s="234" t="s">
        <v>569</v>
      </c>
      <c r="B7" s="234"/>
      <c r="C7" s="234"/>
    </row>
    <row r="8" spans="1:3" ht="27.75" customHeight="1">
      <c r="A8" s="233" t="s">
        <v>531</v>
      </c>
      <c r="B8" s="233"/>
      <c r="C8" s="233"/>
    </row>
    <row r="9" spans="1:3" ht="19.5" thickBot="1">
      <c r="A9" s="14"/>
    </row>
    <row r="10" spans="1:3" ht="72" customHeight="1" thickBot="1">
      <c r="A10" s="15"/>
      <c r="B10" s="16" t="s">
        <v>532</v>
      </c>
      <c r="C10" s="17" t="s">
        <v>533</v>
      </c>
    </row>
    <row r="11" spans="1:3" ht="17.25" thickBot="1">
      <c r="A11" s="18"/>
      <c r="B11" s="19"/>
      <c r="C11" s="20" t="s">
        <v>534</v>
      </c>
    </row>
    <row r="12" spans="1:3" ht="51" customHeight="1" thickBot="1">
      <c r="A12" s="52">
        <v>1</v>
      </c>
      <c r="B12" s="22" t="s">
        <v>48</v>
      </c>
      <c r="C12" s="23">
        <v>2</v>
      </c>
    </row>
    <row r="13" spans="1:3" ht="66">
      <c r="A13" s="240">
        <v>2</v>
      </c>
      <c r="B13" s="24" t="s">
        <v>535</v>
      </c>
      <c r="C13" s="3">
        <f>C14+C15+C16+C17+C18+C19</f>
        <v>8.56</v>
      </c>
    </row>
    <row r="14" spans="1:3" ht="16.5">
      <c r="A14" s="241"/>
      <c r="B14" s="26" t="s">
        <v>536</v>
      </c>
      <c r="C14" s="4">
        <v>1.46</v>
      </c>
    </row>
    <row r="15" spans="1:3" ht="18" customHeight="1">
      <c r="A15" s="241"/>
      <c r="B15" s="26" t="s">
        <v>53</v>
      </c>
      <c r="C15" s="4">
        <v>0.5</v>
      </c>
    </row>
    <row r="16" spans="1:3" ht="18" customHeight="1">
      <c r="A16" s="241"/>
      <c r="B16" s="26" t="s">
        <v>54</v>
      </c>
      <c r="C16" s="4">
        <v>1.3</v>
      </c>
    </row>
    <row r="17" spans="1:3" ht="18" customHeight="1">
      <c r="A17" s="241"/>
      <c r="B17" s="26" t="s">
        <v>568</v>
      </c>
      <c r="C17" s="4">
        <v>4</v>
      </c>
    </row>
    <row r="18" spans="1:3" ht="18" customHeight="1">
      <c r="A18" s="241"/>
      <c r="B18" s="26" t="s">
        <v>56</v>
      </c>
      <c r="C18" s="4">
        <v>0.7</v>
      </c>
    </row>
    <row r="19" spans="1:3" ht="32.25" customHeight="1" thickBot="1">
      <c r="A19" s="242"/>
      <c r="B19" s="28" t="s">
        <v>58</v>
      </c>
      <c r="C19" s="5">
        <v>0.6</v>
      </c>
    </row>
    <row r="20" spans="1:3" ht="33">
      <c r="A20" s="240">
        <v>3</v>
      </c>
      <c r="B20" s="31" t="s">
        <v>60</v>
      </c>
      <c r="C20" s="238">
        <v>2.1</v>
      </c>
    </row>
    <row r="21" spans="1:3" ht="38.25" customHeight="1" thickBot="1">
      <c r="A21" s="242"/>
      <c r="B21" s="34" t="s">
        <v>537</v>
      </c>
      <c r="C21" s="239"/>
    </row>
    <row r="22" spans="1:3" ht="25.5" customHeight="1" thickBot="1">
      <c r="A22" s="53">
        <v>4</v>
      </c>
      <c r="B22" s="35" t="s">
        <v>62</v>
      </c>
      <c r="C22" s="6">
        <v>1.1000000000000001</v>
      </c>
    </row>
    <row r="23" spans="1:3" ht="25.5" customHeight="1" thickBot="1">
      <c r="A23" s="53">
        <v>5</v>
      </c>
      <c r="B23" s="50" t="s">
        <v>598</v>
      </c>
      <c r="C23" s="8">
        <v>0.7</v>
      </c>
    </row>
    <row r="24" spans="1:3" ht="33.75" customHeight="1" thickBot="1">
      <c r="A24" s="53">
        <v>6</v>
      </c>
      <c r="B24" s="50" t="s">
        <v>599</v>
      </c>
      <c r="C24" s="6">
        <v>2.5</v>
      </c>
    </row>
    <row r="25" spans="1:3" ht="25.5" customHeight="1" thickBot="1">
      <c r="A25" s="53"/>
      <c r="B25" s="51" t="s">
        <v>67</v>
      </c>
      <c r="C25" s="8">
        <f>C12+C13+C20+C22+C23+C24</f>
        <v>16.96</v>
      </c>
    </row>
    <row r="26" spans="1:3" ht="25.5" customHeight="1" thickBot="1">
      <c r="A26" s="53">
        <v>7</v>
      </c>
      <c r="B26" s="50" t="s">
        <v>68</v>
      </c>
      <c r="C26" s="6">
        <v>1.7</v>
      </c>
    </row>
    <row r="27" spans="1:3" ht="30.75" customHeight="1" thickBot="1">
      <c r="A27" s="53"/>
      <c r="B27" s="47" t="s">
        <v>538</v>
      </c>
      <c r="C27" s="48">
        <f>C25+C26</f>
        <v>18.66</v>
      </c>
    </row>
    <row r="28" spans="1:3" ht="50.25" customHeight="1" thickBot="1">
      <c r="A28" s="60"/>
      <c r="B28" s="49" t="s">
        <v>539</v>
      </c>
      <c r="C28" s="43" t="s">
        <v>540</v>
      </c>
    </row>
  </sheetData>
  <mergeCells count="6">
    <mergeCell ref="A6:C6"/>
    <mergeCell ref="A7:C7"/>
    <mergeCell ref="A8:C8"/>
    <mergeCell ref="C20:C21"/>
    <mergeCell ref="A13:A19"/>
    <mergeCell ref="A20:A21"/>
  </mergeCells>
  <pageMargins left="0.51181102362204722" right="0.31496062992125984" top="0.35433070866141736" bottom="0.35433070866141736" header="0" footer="0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>
  <dimension ref="B1:M54"/>
  <sheetViews>
    <sheetView workbookViewId="0">
      <selection sqref="A1:XFD1048576"/>
    </sheetView>
  </sheetViews>
  <sheetFormatPr defaultRowHeight="15"/>
  <cols>
    <col min="1" max="1" width="4.28515625" style="62" customWidth="1"/>
    <col min="2" max="2" width="6.5703125" style="62" customWidth="1"/>
    <col min="3" max="3" width="39" style="62" customWidth="1"/>
    <col min="4" max="4" width="60.7109375" style="62" customWidth="1"/>
    <col min="5" max="5" width="19.7109375" style="62" customWidth="1"/>
    <col min="6" max="6" width="6.85546875" style="62" customWidth="1"/>
    <col min="7" max="7" width="3.85546875" style="62" customWidth="1"/>
    <col min="8" max="8" width="3.140625" style="62" customWidth="1"/>
    <col min="9" max="9" width="9.140625" style="62"/>
    <col min="10" max="10" width="11.7109375" style="62" customWidth="1"/>
    <col min="11" max="11" width="82.140625" style="62" customWidth="1"/>
    <col min="12" max="12" width="13.5703125" style="62" customWidth="1"/>
    <col min="13" max="256" width="9.140625" style="62"/>
    <col min="257" max="257" width="4.28515625" style="62" customWidth="1"/>
    <col min="258" max="258" width="6.5703125" style="62" customWidth="1"/>
    <col min="259" max="259" width="39" style="62" customWidth="1"/>
    <col min="260" max="260" width="60.7109375" style="62" customWidth="1"/>
    <col min="261" max="261" width="19.7109375" style="62" customWidth="1"/>
    <col min="262" max="262" width="6.85546875" style="62" customWidth="1"/>
    <col min="263" max="263" width="3.85546875" style="62" customWidth="1"/>
    <col min="264" max="264" width="3.140625" style="62" customWidth="1"/>
    <col min="265" max="265" width="9.140625" style="62"/>
    <col min="266" max="266" width="10.28515625" style="62" customWidth="1"/>
    <col min="267" max="267" width="82.140625" style="62" customWidth="1"/>
    <col min="268" max="268" width="13.5703125" style="62" customWidth="1"/>
    <col min="269" max="512" width="9.140625" style="62"/>
    <col min="513" max="513" width="4.28515625" style="62" customWidth="1"/>
    <col min="514" max="514" width="6.5703125" style="62" customWidth="1"/>
    <col min="515" max="515" width="39" style="62" customWidth="1"/>
    <col min="516" max="516" width="60.7109375" style="62" customWidth="1"/>
    <col min="517" max="517" width="19.7109375" style="62" customWidth="1"/>
    <col min="518" max="518" width="6.85546875" style="62" customWidth="1"/>
    <col min="519" max="519" width="3.85546875" style="62" customWidth="1"/>
    <col min="520" max="520" width="3.140625" style="62" customWidth="1"/>
    <col min="521" max="521" width="9.140625" style="62"/>
    <col min="522" max="522" width="10.28515625" style="62" customWidth="1"/>
    <col min="523" max="523" width="82.140625" style="62" customWidth="1"/>
    <col min="524" max="524" width="13.5703125" style="62" customWidth="1"/>
    <col min="525" max="768" width="9.140625" style="62"/>
    <col min="769" max="769" width="4.28515625" style="62" customWidth="1"/>
    <col min="770" max="770" width="6.5703125" style="62" customWidth="1"/>
    <col min="771" max="771" width="39" style="62" customWidth="1"/>
    <col min="772" max="772" width="60.7109375" style="62" customWidth="1"/>
    <col min="773" max="773" width="19.7109375" style="62" customWidth="1"/>
    <col min="774" max="774" width="6.85546875" style="62" customWidth="1"/>
    <col min="775" max="775" width="3.85546875" style="62" customWidth="1"/>
    <col min="776" max="776" width="3.140625" style="62" customWidth="1"/>
    <col min="777" max="777" width="9.140625" style="62"/>
    <col min="778" max="778" width="10.28515625" style="62" customWidth="1"/>
    <col min="779" max="779" width="82.140625" style="62" customWidth="1"/>
    <col min="780" max="780" width="13.5703125" style="62" customWidth="1"/>
    <col min="781" max="1024" width="9.140625" style="62"/>
    <col min="1025" max="1025" width="4.28515625" style="62" customWidth="1"/>
    <col min="1026" max="1026" width="6.5703125" style="62" customWidth="1"/>
    <col min="1027" max="1027" width="39" style="62" customWidth="1"/>
    <col min="1028" max="1028" width="60.7109375" style="62" customWidth="1"/>
    <col min="1029" max="1029" width="19.7109375" style="62" customWidth="1"/>
    <col min="1030" max="1030" width="6.85546875" style="62" customWidth="1"/>
    <col min="1031" max="1031" width="3.85546875" style="62" customWidth="1"/>
    <col min="1032" max="1032" width="3.140625" style="62" customWidth="1"/>
    <col min="1033" max="1033" width="9.140625" style="62"/>
    <col min="1034" max="1034" width="10.28515625" style="62" customWidth="1"/>
    <col min="1035" max="1035" width="82.140625" style="62" customWidth="1"/>
    <col min="1036" max="1036" width="13.5703125" style="62" customWidth="1"/>
    <col min="1037" max="1280" width="9.140625" style="62"/>
    <col min="1281" max="1281" width="4.28515625" style="62" customWidth="1"/>
    <col min="1282" max="1282" width="6.5703125" style="62" customWidth="1"/>
    <col min="1283" max="1283" width="39" style="62" customWidth="1"/>
    <col min="1284" max="1284" width="60.7109375" style="62" customWidth="1"/>
    <col min="1285" max="1285" width="19.7109375" style="62" customWidth="1"/>
    <col min="1286" max="1286" width="6.85546875" style="62" customWidth="1"/>
    <col min="1287" max="1287" width="3.85546875" style="62" customWidth="1"/>
    <col min="1288" max="1288" width="3.140625" style="62" customWidth="1"/>
    <col min="1289" max="1289" width="9.140625" style="62"/>
    <col min="1290" max="1290" width="10.28515625" style="62" customWidth="1"/>
    <col min="1291" max="1291" width="82.140625" style="62" customWidth="1"/>
    <col min="1292" max="1292" width="13.5703125" style="62" customWidth="1"/>
    <col min="1293" max="1536" width="9.140625" style="62"/>
    <col min="1537" max="1537" width="4.28515625" style="62" customWidth="1"/>
    <col min="1538" max="1538" width="6.5703125" style="62" customWidth="1"/>
    <col min="1539" max="1539" width="39" style="62" customWidth="1"/>
    <col min="1540" max="1540" width="60.7109375" style="62" customWidth="1"/>
    <col min="1541" max="1541" width="19.7109375" style="62" customWidth="1"/>
    <col min="1542" max="1542" width="6.85546875" style="62" customWidth="1"/>
    <col min="1543" max="1543" width="3.85546875" style="62" customWidth="1"/>
    <col min="1544" max="1544" width="3.140625" style="62" customWidth="1"/>
    <col min="1545" max="1545" width="9.140625" style="62"/>
    <col min="1546" max="1546" width="10.28515625" style="62" customWidth="1"/>
    <col min="1547" max="1547" width="82.140625" style="62" customWidth="1"/>
    <col min="1548" max="1548" width="13.5703125" style="62" customWidth="1"/>
    <col min="1549" max="1792" width="9.140625" style="62"/>
    <col min="1793" max="1793" width="4.28515625" style="62" customWidth="1"/>
    <col min="1794" max="1794" width="6.5703125" style="62" customWidth="1"/>
    <col min="1795" max="1795" width="39" style="62" customWidth="1"/>
    <col min="1796" max="1796" width="60.7109375" style="62" customWidth="1"/>
    <col min="1797" max="1797" width="19.7109375" style="62" customWidth="1"/>
    <col min="1798" max="1798" width="6.85546875" style="62" customWidth="1"/>
    <col min="1799" max="1799" width="3.85546875" style="62" customWidth="1"/>
    <col min="1800" max="1800" width="3.140625" style="62" customWidth="1"/>
    <col min="1801" max="1801" width="9.140625" style="62"/>
    <col min="1802" max="1802" width="10.28515625" style="62" customWidth="1"/>
    <col min="1803" max="1803" width="82.140625" style="62" customWidth="1"/>
    <col min="1804" max="1804" width="13.5703125" style="62" customWidth="1"/>
    <col min="1805" max="2048" width="9.140625" style="62"/>
    <col min="2049" max="2049" width="4.28515625" style="62" customWidth="1"/>
    <col min="2050" max="2050" width="6.5703125" style="62" customWidth="1"/>
    <col min="2051" max="2051" width="39" style="62" customWidth="1"/>
    <col min="2052" max="2052" width="60.7109375" style="62" customWidth="1"/>
    <col min="2053" max="2053" width="19.7109375" style="62" customWidth="1"/>
    <col min="2054" max="2054" width="6.85546875" style="62" customWidth="1"/>
    <col min="2055" max="2055" width="3.85546875" style="62" customWidth="1"/>
    <col min="2056" max="2056" width="3.140625" style="62" customWidth="1"/>
    <col min="2057" max="2057" width="9.140625" style="62"/>
    <col min="2058" max="2058" width="10.28515625" style="62" customWidth="1"/>
    <col min="2059" max="2059" width="82.140625" style="62" customWidth="1"/>
    <col min="2060" max="2060" width="13.5703125" style="62" customWidth="1"/>
    <col min="2061" max="2304" width="9.140625" style="62"/>
    <col min="2305" max="2305" width="4.28515625" style="62" customWidth="1"/>
    <col min="2306" max="2306" width="6.5703125" style="62" customWidth="1"/>
    <col min="2307" max="2307" width="39" style="62" customWidth="1"/>
    <col min="2308" max="2308" width="60.7109375" style="62" customWidth="1"/>
    <col min="2309" max="2309" width="19.7109375" style="62" customWidth="1"/>
    <col min="2310" max="2310" width="6.85546875" style="62" customWidth="1"/>
    <col min="2311" max="2311" width="3.85546875" style="62" customWidth="1"/>
    <col min="2312" max="2312" width="3.140625" style="62" customWidth="1"/>
    <col min="2313" max="2313" width="9.140625" style="62"/>
    <col min="2314" max="2314" width="10.28515625" style="62" customWidth="1"/>
    <col min="2315" max="2315" width="82.140625" style="62" customWidth="1"/>
    <col min="2316" max="2316" width="13.5703125" style="62" customWidth="1"/>
    <col min="2317" max="2560" width="9.140625" style="62"/>
    <col min="2561" max="2561" width="4.28515625" style="62" customWidth="1"/>
    <col min="2562" max="2562" width="6.5703125" style="62" customWidth="1"/>
    <col min="2563" max="2563" width="39" style="62" customWidth="1"/>
    <col min="2564" max="2564" width="60.7109375" style="62" customWidth="1"/>
    <col min="2565" max="2565" width="19.7109375" style="62" customWidth="1"/>
    <col min="2566" max="2566" width="6.85546875" style="62" customWidth="1"/>
    <col min="2567" max="2567" width="3.85546875" style="62" customWidth="1"/>
    <col min="2568" max="2568" width="3.140625" style="62" customWidth="1"/>
    <col min="2569" max="2569" width="9.140625" style="62"/>
    <col min="2570" max="2570" width="10.28515625" style="62" customWidth="1"/>
    <col min="2571" max="2571" width="82.140625" style="62" customWidth="1"/>
    <col min="2572" max="2572" width="13.5703125" style="62" customWidth="1"/>
    <col min="2573" max="2816" width="9.140625" style="62"/>
    <col min="2817" max="2817" width="4.28515625" style="62" customWidth="1"/>
    <col min="2818" max="2818" width="6.5703125" style="62" customWidth="1"/>
    <col min="2819" max="2819" width="39" style="62" customWidth="1"/>
    <col min="2820" max="2820" width="60.7109375" style="62" customWidth="1"/>
    <col min="2821" max="2821" width="19.7109375" style="62" customWidth="1"/>
    <col min="2822" max="2822" width="6.85546875" style="62" customWidth="1"/>
    <col min="2823" max="2823" width="3.85546875" style="62" customWidth="1"/>
    <col min="2824" max="2824" width="3.140625" style="62" customWidth="1"/>
    <col min="2825" max="2825" width="9.140625" style="62"/>
    <col min="2826" max="2826" width="10.28515625" style="62" customWidth="1"/>
    <col min="2827" max="2827" width="82.140625" style="62" customWidth="1"/>
    <col min="2828" max="2828" width="13.5703125" style="62" customWidth="1"/>
    <col min="2829" max="3072" width="9.140625" style="62"/>
    <col min="3073" max="3073" width="4.28515625" style="62" customWidth="1"/>
    <col min="3074" max="3074" width="6.5703125" style="62" customWidth="1"/>
    <col min="3075" max="3075" width="39" style="62" customWidth="1"/>
    <col min="3076" max="3076" width="60.7109375" style="62" customWidth="1"/>
    <col min="3077" max="3077" width="19.7109375" style="62" customWidth="1"/>
    <col min="3078" max="3078" width="6.85546875" style="62" customWidth="1"/>
    <col min="3079" max="3079" width="3.85546875" style="62" customWidth="1"/>
    <col min="3080" max="3080" width="3.140625" style="62" customWidth="1"/>
    <col min="3081" max="3081" width="9.140625" style="62"/>
    <col min="3082" max="3082" width="10.28515625" style="62" customWidth="1"/>
    <col min="3083" max="3083" width="82.140625" style="62" customWidth="1"/>
    <col min="3084" max="3084" width="13.5703125" style="62" customWidth="1"/>
    <col min="3085" max="3328" width="9.140625" style="62"/>
    <col min="3329" max="3329" width="4.28515625" style="62" customWidth="1"/>
    <col min="3330" max="3330" width="6.5703125" style="62" customWidth="1"/>
    <col min="3331" max="3331" width="39" style="62" customWidth="1"/>
    <col min="3332" max="3332" width="60.7109375" style="62" customWidth="1"/>
    <col min="3333" max="3333" width="19.7109375" style="62" customWidth="1"/>
    <col min="3334" max="3334" width="6.85546875" style="62" customWidth="1"/>
    <col min="3335" max="3335" width="3.85546875" style="62" customWidth="1"/>
    <col min="3336" max="3336" width="3.140625" style="62" customWidth="1"/>
    <col min="3337" max="3337" width="9.140625" style="62"/>
    <col min="3338" max="3338" width="10.28515625" style="62" customWidth="1"/>
    <col min="3339" max="3339" width="82.140625" style="62" customWidth="1"/>
    <col min="3340" max="3340" width="13.5703125" style="62" customWidth="1"/>
    <col min="3341" max="3584" width="9.140625" style="62"/>
    <col min="3585" max="3585" width="4.28515625" style="62" customWidth="1"/>
    <col min="3586" max="3586" width="6.5703125" style="62" customWidth="1"/>
    <col min="3587" max="3587" width="39" style="62" customWidth="1"/>
    <col min="3588" max="3588" width="60.7109375" style="62" customWidth="1"/>
    <col min="3589" max="3589" width="19.7109375" style="62" customWidth="1"/>
    <col min="3590" max="3590" width="6.85546875" style="62" customWidth="1"/>
    <col min="3591" max="3591" width="3.85546875" style="62" customWidth="1"/>
    <col min="3592" max="3592" width="3.140625" style="62" customWidth="1"/>
    <col min="3593" max="3593" width="9.140625" style="62"/>
    <col min="3594" max="3594" width="10.28515625" style="62" customWidth="1"/>
    <col min="3595" max="3595" width="82.140625" style="62" customWidth="1"/>
    <col min="3596" max="3596" width="13.5703125" style="62" customWidth="1"/>
    <col min="3597" max="3840" width="9.140625" style="62"/>
    <col min="3841" max="3841" width="4.28515625" style="62" customWidth="1"/>
    <col min="3842" max="3842" width="6.5703125" style="62" customWidth="1"/>
    <col min="3843" max="3843" width="39" style="62" customWidth="1"/>
    <col min="3844" max="3844" width="60.7109375" style="62" customWidth="1"/>
    <col min="3845" max="3845" width="19.7109375" style="62" customWidth="1"/>
    <col min="3846" max="3846" width="6.85546875" style="62" customWidth="1"/>
    <col min="3847" max="3847" width="3.85546875" style="62" customWidth="1"/>
    <col min="3848" max="3848" width="3.140625" style="62" customWidth="1"/>
    <col min="3849" max="3849" width="9.140625" style="62"/>
    <col min="3850" max="3850" width="10.28515625" style="62" customWidth="1"/>
    <col min="3851" max="3851" width="82.140625" style="62" customWidth="1"/>
    <col min="3852" max="3852" width="13.5703125" style="62" customWidth="1"/>
    <col min="3853" max="4096" width="9.140625" style="62"/>
    <col min="4097" max="4097" width="4.28515625" style="62" customWidth="1"/>
    <col min="4098" max="4098" width="6.5703125" style="62" customWidth="1"/>
    <col min="4099" max="4099" width="39" style="62" customWidth="1"/>
    <col min="4100" max="4100" width="60.7109375" style="62" customWidth="1"/>
    <col min="4101" max="4101" width="19.7109375" style="62" customWidth="1"/>
    <col min="4102" max="4102" width="6.85546875" style="62" customWidth="1"/>
    <col min="4103" max="4103" width="3.85546875" style="62" customWidth="1"/>
    <col min="4104" max="4104" width="3.140625" style="62" customWidth="1"/>
    <col min="4105" max="4105" width="9.140625" style="62"/>
    <col min="4106" max="4106" width="10.28515625" style="62" customWidth="1"/>
    <col min="4107" max="4107" width="82.140625" style="62" customWidth="1"/>
    <col min="4108" max="4108" width="13.5703125" style="62" customWidth="1"/>
    <col min="4109" max="4352" width="9.140625" style="62"/>
    <col min="4353" max="4353" width="4.28515625" style="62" customWidth="1"/>
    <col min="4354" max="4354" width="6.5703125" style="62" customWidth="1"/>
    <col min="4355" max="4355" width="39" style="62" customWidth="1"/>
    <col min="4356" max="4356" width="60.7109375" style="62" customWidth="1"/>
    <col min="4357" max="4357" width="19.7109375" style="62" customWidth="1"/>
    <col min="4358" max="4358" width="6.85546875" style="62" customWidth="1"/>
    <col min="4359" max="4359" width="3.85546875" style="62" customWidth="1"/>
    <col min="4360" max="4360" width="3.140625" style="62" customWidth="1"/>
    <col min="4361" max="4361" width="9.140625" style="62"/>
    <col min="4362" max="4362" width="10.28515625" style="62" customWidth="1"/>
    <col min="4363" max="4363" width="82.140625" style="62" customWidth="1"/>
    <col min="4364" max="4364" width="13.5703125" style="62" customWidth="1"/>
    <col min="4365" max="4608" width="9.140625" style="62"/>
    <col min="4609" max="4609" width="4.28515625" style="62" customWidth="1"/>
    <col min="4610" max="4610" width="6.5703125" style="62" customWidth="1"/>
    <col min="4611" max="4611" width="39" style="62" customWidth="1"/>
    <col min="4612" max="4612" width="60.7109375" style="62" customWidth="1"/>
    <col min="4613" max="4613" width="19.7109375" style="62" customWidth="1"/>
    <col min="4614" max="4614" width="6.85546875" style="62" customWidth="1"/>
    <col min="4615" max="4615" width="3.85546875" style="62" customWidth="1"/>
    <col min="4616" max="4616" width="3.140625" style="62" customWidth="1"/>
    <col min="4617" max="4617" width="9.140625" style="62"/>
    <col min="4618" max="4618" width="10.28515625" style="62" customWidth="1"/>
    <col min="4619" max="4619" width="82.140625" style="62" customWidth="1"/>
    <col min="4620" max="4620" width="13.5703125" style="62" customWidth="1"/>
    <col min="4621" max="4864" width="9.140625" style="62"/>
    <col min="4865" max="4865" width="4.28515625" style="62" customWidth="1"/>
    <col min="4866" max="4866" width="6.5703125" style="62" customWidth="1"/>
    <col min="4867" max="4867" width="39" style="62" customWidth="1"/>
    <col min="4868" max="4868" width="60.7109375" style="62" customWidth="1"/>
    <col min="4869" max="4869" width="19.7109375" style="62" customWidth="1"/>
    <col min="4870" max="4870" width="6.85546875" style="62" customWidth="1"/>
    <col min="4871" max="4871" width="3.85546875" style="62" customWidth="1"/>
    <col min="4872" max="4872" width="3.140625" style="62" customWidth="1"/>
    <col min="4873" max="4873" width="9.140625" style="62"/>
    <col min="4874" max="4874" width="10.28515625" style="62" customWidth="1"/>
    <col min="4875" max="4875" width="82.140625" style="62" customWidth="1"/>
    <col min="4876" max="4876" width="13.5703125" style="62" customWidth="1"/>
    <col min="4877" max="5120" width="9.140625" style="62"/>
    <col min="5121" max="5121" width="4.28515625" style="62" customWidth="1"/>
    <col min="5122" max="5122" width="6.5703125" style="62" customWidth="1"/>
    <col min="5123" max="5123" width="39" style="62" customWidth="1"/>
    <col min="5124" max="5124" width="60.7109375" style="62" customWidth="1"/>
    <col min="5125" max="5125" width="19.7109375" style="62" customWidth="1"/>
    <col min="5126" max="5126" width="6.85546875" style="62" customWidth="1"/>
    <col min="5127" max="5127" width="3.85546875" style="62" customWidth="1"/>
    <col min="5128" max="5128" width="3.140625" style="62" customWidth="1"/>
    <col min="5129" max="5129" width="9.140625" style="62"/>
    <col min="5130" max="5130" width="10.28515625" style="62" customWidth="1"/>
    <col min="5131" max="5131" width="82.140625" style="62" customWidth="1"/>
    <col min="5132" max="5132" width="13.5703125" style="62" customWidth="1"/>
    <col min="5133" max="5376" width="9.140625" style="62"/>
    <col min="5377" max="5377" width="4.28515625" style="62" customWidth="1"/>
    <col min="5378" max="5378" width="6.5703125" style="62" customWidth="1"/>
    <col min="5379" max="5379" width="39" style="62" customWidth="1"/>
    <col min="5380" max="5380" width="60.7109375" style="62" customWidth="1"/>
    <col min="5381" max="5381" width="19.7109375" style="62" customWidth="1"/>
    <col min="5382" max="5382" width="6.85546875" style="62" customWidth="1"/>
    <col min="5383" max="5383" width="3.85546875" style="62" customWidth="1"/>
    <col min="5384" max="5384" width="3.140625" style="62" customWidth="1"/>
    <col min="5385" max="5385" width="9.140625" style="62"/>
    <col min="5386" max="5386" width="10.28515625" style="62" customWidth="1"/>
    <col min="5387" max="5387" width="82.140625" style="62" customWidth="1"/>
    <col min="5388" max="5388" width="13.5703125" style="62" customWidth="1"/>
    <col min="5389" max="5632" width="9.140625" style="62"/>
    <col min="5633" max="5633" width="4.28515625" style="62" customWidth="1"/>
    <col min="5634" max="5634" width="6.5703125" style="62" customWidth="1"/>
    <col min="5635" max="5635" width="39" style="62" customWidth="1"/>
    <col min="5636" max="5636" width="60.7109375" style="62" customWidth="1"/>
    <col min="5637" max="5637" width="19.7109375" style="62" customWidth="1"/>
    <col min="5638" max="5638" width="6.85546875" style="62" customWidth="1"/>
    <col min="5639" max="5639" width="3.85546875" style="62" customWidth="1"/>
    <col min="5640" max="5640" width="3.140625" style="62" customWidth="1"/>
    <col min="5641" max="5641" width="9.140625" style="62"/>
    <col min="5642" max="5642" width="10.28515625" style="62" customWidth="1"/>
    <col min="5643" max="5643" width="82.140625" style="62" customWidth="1"/>
    <col min="5644" max="5644" width="13.5703125" style="62" customWidth="1"/>
    <col min="5645" max="5888" width="9.140625" style="62"/>
    <col min="5889" max="5889" width="4.28515625" style="62" customWidth="1"/>
    <col min="5890" max="5890" width="6.5703125" style="62" customWidth="1"/>
    <col min="5891" max="5891" width="39" style="62" customWidth="1"/>
    <col min="5892" max="5892" width="60.7109375" style="62" customWidth="1"/>
    <col min="5893" max="5893" width="19.7109375" style="62" customWidth="1"/>
    <col min="5894" max="5894" width="6.85546875" style="62" customWidth="1"/>
    <col min="5895" max="5895" width="3.85546875" style="62" customWidth="1"/>
    <col min="5896" max="5896" width="3.140625" style="62" customWidth="1"/>
    <col min="5897" max="5897" width="9.140625" style="62"/>
    <col min="5898" max="5898" width="10.28515625" style="62" customWidth="1"/>
    <col min="5899" max="5899" width="82.140625" style="62" customWidth="1"/>
    <col min="5900" max="5900" width="13.5703125" style="62" customWidth="1"/>
    <col min="5901" max="6144" width="9.140625" style="62"/>
    <col min="6145" max="6145" width="4.28515625" style="62" customWidth="1"/>
    <col min="6146" max="6146" width="6.5703125" style="62" customWidth="1"/>
    <col min="6147" max="6147" width="39" style="62" customWidth="1"/>
    <col min="6148" max="6148" width="60.7109375" style="62" customWidth="1"/>
    <col min="6149" max="6149" width="19.7109375" style="62" customWidth="1"/>
    <col min="6150" max="6150" width="6.85546875" style="62" customWidth="1"/>
    <col min="6151" max="6151" width="3.85546875" style="62" customWidth="1"/>
    <col min="6152" max="6152" width="3.140625" style="62" customWidth="1"/>
    <col min="6153" max="6153" width="9.140625" style="62"/>
    <col min="6154" max="6154" width="10.28515625" style="62" customWidth="1"/>
    <col min="6155" max="6155" width="82.140625" style="62" customWidth="1"/>
    <col min="6156" max="6156" width="13.5703125" style="62" customWidth="1"/>
    <col min="6157" max="6400" width="9.140625" style="62"/>
    <col min="6401" max="6401" width="4.28515625" style="62" customWidth="1"/>
    <col min="6402" max="6402" width="6.5703125" style="62" customWidth="1"/>
    <col min="6403" max="6403" width="39" style="62" customWidth="1"/>
    <col min="6404" max="6404" width="60.7109375" style="62" customWidth="1"/>
    <col min="6405" max="6405" width="19.7109375" style="62" customWidth="1"/>
    <col min="6406" max="6406" width="6.85546875" style="62" customWidth="1"/>
    <col min="6407" max="6407" width="3.85546875" style="62" customWidth="1"/>
    <col min="6408" max="6408" width="3.140625" style="62" customWidth="1"/>
    <col min="6409" max="6409" width="9.140625" style="62"/>
    <col min="6410" max="6410" width="10.28515625" style="62" customWidth="1"/>
    <col min="6411" max="6411" width="82.140625" style="62" customWidth="1"/>
    <col min="6412" max="6412" width="13.5703125" style="62" customWidth="1"/>
    <col min="6413" max="6656" width="9.140625" style="62"/>
    <col min="6657" max="6657" width="4.28515625" style="62" customWidth="1"/>
    <col min="6658" max="6658" width="6.5703125" style="62" customWidth="1"/>
    <col min="6659" max="6659" width="39" style="62" customWidth="1"/>
    <col min="6660" max="6660" width="60.7109375" style="62" customWidth="1"/>
    <col min="6661" max="6661" width="19.7109375" style="62" customWidth="1"/>
    <col min="6662" max="6662" width="6.85546875" style="62" customWidth="1"/>
    <col min="6663" max="6663" width="3.85546875" style="62" customWidth="1"/>
    <col min="6664" max="6664" width="3.140625" style="62" customWidth="1"/>
    <col min="6665" max="6665" width="9.140625" style="62"/>
    <col min="6666" max="6666" width="10.28515625" style="62" customWidth="1"/>
    <col min="6667" max="6667" width="82.140625" style="62" customWidth="1"/>
    <col min="6668" max="6668" width="13.5703125" style="62" customWidth="1"/>
    <col min="6669" max="6912" width="9.140625" style="62"/>
    <col min="6913" max="6913" width="4.28515625" style="62" customWidth="1"/>
    <col min="6914" max="6914" width="6.5703125" style="62" customWidth="1"/>
    <col min="6915" max="6915" width="39" style="62" customWidth="1"/>
    <col min="6916" max="6916" width="60.7109375" style="62" customWidth="1"/>
    <col min="6917" max="6917" width="19.7109375" style="62" customWidth="1"/>
    <col min="6918" max="6918" width="6.85546875" style="62" customWidth="1"/>
    <col min="6919" max="6919" width="3.85546875" style="62" customWidth="1"/>
    <col min="6920" max="6920" width="3.140625" style="62" customWidth="1"/>
    <col min="6921" max="6921" width="9.140625" style="62"/>
    <col min="6922" max="6922" width="10.28515625" style="62" customWidth="1"/>
    <col min="6923" max="6923" width="82.140625" style="62" customWidth="1"/>
    <col min="6924" max="6924" width="13.5703125" style="62" customWidth="1"/>
    <col min="6925" max="7168" width="9.140625" style="62"/>
    <col min="7169" max="7169" width="4.28515625" style="62" customWidth="1"/>
    <col min="7170" max="7170" width="6.5703125" style="62" customWidth="1"/>
    <col min="7171" max="7171" width="39" style="62" customWidth="1"/>
    <col min="7172" max="7172" width="60.7109375" style="62" customWidth="1"/>
    <col min="7173" max="7173" width="19.7109375" style="62" customWidth="1"/>
    <col min="7174" max="7174" width="6.85546875" style="62" customWidth="1"/>
    <col min="7175" max="7175" width="3.85546875" style="62" customWidth="1"/>
    <col min="7176" max="7176" width="3.140625" style="62" customWidth="1"/>
    <col min="7177" max="7177" width="9.140625" style="62"/>
    <col min="7178" max="7178" width="10.28515625" style="62" customWidth="1"/>
    <col min="7179" max="7179" width="82.140625" style="62" customWidth="1"/>
    <col min="7180" max="7180" width="13.5703125" style="62" customWidth="1"/>
    <col min="7181" max="7424" width="9.140625" style="62"/>
    <col min="7425" max="7425" width="4.28515625" style="62" customWidth="1"/>
    <col min="7426" max="7426" width="6.5703125" style="62" customWidth="1"/>
    <col min="7427" max="7427" width="39" style="62" customWidth="1"/>
    <col min="7428" max="7428" width="60.7109375" style="62" customWidth="1"/>
    <col min="7429" max="7429" width="19.7109375" style="62" customWidth="1"/>
    <col min="7430" max="7430" width="6.85546875" style="62" customWidth="1"/>
    <col min="7431" max="7431" width="3.85546875" style="62" customWidth="1"/>
    <col min="7432" max="7432" width="3.140625" style="62" customWidth="1"/>
    <col min="7433" max="7433" width="9.140625" style="62"/>
    <col min="7434" max="7434" width="10.28515625" style="62" customWidth="1"/>
    <col min="7435" max="7435" width="82.140625" style="62" customWidth="1"/>
    <col min="7436" max="7436" width="13.5703125" style="62" customWidth="1"/>
    <col min="7437" max="7680" width="9.140625" style="62"/>
    <col min="7681" max="7681" width="4.28515625" style="62" customWidth="1"/>
    <col min="7682" max="7682" width="6.5703125" style="62" customWidth="1"/>
    <col min="7683" max="7683" width="39" style="62" customWidth="1"/>
    <col min="7684" max="7684" width="60.7109375" style="62" customWidth="1"/>
    <col min="7685" max="7685" width="19.7109375" style="62" customWidth="1"/>
    <col min="7686" max="7686" width="6.85546875" style="62" customWidth="1"/>
    <col min="7687" max="7687" width="3.85546875" style="62" customWidth="1"/>
    <col min="7688" max="7688" width="3.140625" style="62" customWidth="1"/>
    <col min="7689" max="7689" width="9.140625" style="62"/>
    <col min="7690" max="7690" width="10.28515625" style="62" customWidth="1"/>
    <col min="7691" max="7691" width="82.140625" style="62" customWidth="1"/>
    <col min="7692" max="7692" width="13.5703125" style="62" customWidth="1"/>
    <col min="7693" max="7936" width="9.140625" style="62"/>
    <col min="7937" max="7937" width="4.28515625" style="62" customWidth="1"/>
    <col min="7938" max="7938" width="6.5703125" style="62" customWidth="1"/>
    <col min="7939" max="7939" width="39" style="62" customWidth="1"/>
    <col min="7940" max="7940" width="60.7109375" style="62" customWidth="1"/>
    <col min="7941" max="7941" width="19.7109375" style="62" customWidth="1"/>
    <col min="7942" max="7942" width="6.85546875" style="62" customWidth="1"/>
    <col min="7943" max="7943" width="3.85546875" style="62" customWidth="1"/>
    <col min="7944" max="7944" width="3.140625" style="62" customWidth="1"/>
    <col min="7945" max="7945" width="9.140625" style="62"/>
    <col min="7946" max="7946" width="10.28515625" style="62" customWidth="1"/>
    <col min="7947" max="7947" width="82.140625" style="62" customWidth="1"/>
    <col min="7948" max="7948" width="13.5703125" style="62" customWidth="1"/>
    <col min="7949" max="8192" width="9.140625" style="62"/>
    <col min="8193" max="8193" width="4.28515625" style="62" customWidth="1"/>
    <col min="8194" max="8194" width="6.5703125" style="62" customWidth="1"/>
    <col min="8195" max="8195" width="39" style="62" customWidth="1"/>
    <col min="8196" max="8196" width="60.7109375" style="62" customWidth="1"/>
    <col min="8197" max="8197" width="19.7109375" style="62" customWidth="1"/>
    <col min="8198" max="8198" width="6.85546875" style="62" customWidth="1"/>
    <col min="8199" max="8199" width="3.85546875" style="62" customWidth="1"/>
    <col min="8200" max="8200" width="3.140625" style="62" customWidth="1"/>
    <col min="8201" max="8201" width="9.140625" style="62"/>
    <col min="8202" max="8202" width="10.28515625" style="62" customWidth="1"/>
    <col min="8203" max="8203" width="82.140625" style="62" customWidth="1"/>
    <col min="8204" max="8204" width="13.5703125" style="62" customWidth="1"/>
    <col min="8205" max="8448" width="9.140625" style="62"/>
    <col min="8449" max="8449" width="4.28515625" style="62" customWidth="1"/>
    <col min="8450" max="8450" width="6.5703125" style="62" customWidth="1"/>
    <col min="8451" max="8451" width="39" style="62" customWidth="1"/>
    <col min="8452" max="8452" width="60.7109375" style="62" customWidth="1"/>
    <col min="8453" max="8453" width="19.7109375" style="62" customWidth="1"/>
    <col min="8454" max="8454" width="6.85546875" style="62" customWidth="1"/>
    <col min="8455" max="8455" width="3.85546875" style="62" customWidth="1"/>
    <col min="8456" max="8456" width="3.140625" style="62" customWidth="1"/>
    <col min="8457" max="8457" width="9.140625" style="62"/>
    <col min="8458" max="8458" width="10.28515625" style="62" customWidth="1"/>
    <col min="8459" max="8459" width="82.140625" style="62" customWidth="1"/>
    <col min="8460" max="8460" width="13.5703125" style="62" customWidth="1"/>
    <col min="8461" max="8704" width="9.140625" style="62"/>
    <col min="8705" max="8705" width="4.28515625" style="62" customWidth="1"/>
    <col min="8706" max="8706" width="6.5703125" style="62" customWidth="1"/>
    <col min="8707" max="8707" width="39" style="62" customWidth="1"/>
    <col min="8708" max="8708" width="60.7109375" style="62" customWidth="1"/>
    <col min="8709" max="8709" width="19.7109375" style="62" customWidth="1"/>
    <col min="8710" max="8710" width="6.85546875" style="62" customWidth="1"/>
    <col min="8711" max="8711" width="3.85546875" style="62" customWidth="1"/>
    <col min="8712" max="8712" width="3.140625" style="62" customWidth="1"/>
    <col min="8713" max="8713" width="9.140625" style="62"/>
    <col min="8714" max="8714" width="10.28515625" style="62" customWidth="1"/>
    <col min="8715" max="8715" width="82.140625" style="62" customWidth="1"/>
    <col min="8716" max="8716" width="13.5703125" style="62" customWidth="1"/>
    <col min="8717" max="8960" width="9.140625" style="62"/>
    <col min="8961" max="8961" width="4.28515625" style="62" customWidth="1"/>
    <col min="8962" max="8962" width="6.5703125" style="62" customWidth="1"/>
    <col min="8963" max="8963" width="39" style="62" customWidth="1"/>
    <col min="8964" max="8964" width="60.7109375" style="62" customWidth="1"/>
    <col min="8965" max="8965" width="19.7109375" style="62" customWidth="1"/>
    <col min="8966" max="8966" width="6.85546875" style="62" customWidth="1"/>
    <col min="8967" max="8967" width="3.85546875" style="62" customWidth="1"/>
    <col min="8968" max="8968" width="3.140625" style="62" customWidth="1"/>
    <col min="8969" max="8969" width="9.140625" style="62"/>
    <col min="8970" max="8970" width="10.28515625" style="62" customWidth="1"/>
    <col min="8971" max="8971" width="82.140625" style="62" customWidth="1"/>
    <col min="8972" max="8972" width="13.5703125" style="62" customWidth="1"/>
    <col min="8973" max="9216" width="9.140625" style="62"/>
    <col min="9217" max="9217" width="4.28515625" style="62" customWidth="1"/>
    <col min="9218" max="9218" width="6.5703125" style="62" customWidth="1"/>
    <col min="9219" max="9219" width="39" style="62" customWidth="1"/>
    <col min="9220" max="9220" width="60.7109375" style="62" customWidth="1"/>
    <col min="9221" max="9221" width="19.7109375" style="62" customWidth="1"/>
    <col min="9222" max="9222" width="6.85546875" style="62" customWidth="1"/>
    <col min="9223" max="9223" width="3.85546875" style="62" customWidth="1"/>
    <col min="9224" max="9224" width="3.140625" style="62" customWidth="1"/>
    <col min="9225" max="9225" width="9.140625" style="62"/>
    <col min="9226" max="9226" width="10.28515625" style="62" customWidth="1"/>
    <col min="9227" max="9227" width="82.140625" style="62" customWidth="1"/>
    <col min="9228" max="9228" width="13.5703125" style="62" customWidth="1"/>
    <col min="9229" max="9472" width="9.140625" style="62"/>
    <col min="9473" max="9473" width="4.28515625" style="62" customWidth="1"/>
    <col min="9474" max="9474" width="6.5703125" style="62" customWidth="1"/>
    <col min="9475" max="9475" width="39" style="62" customWidth="1"/>
    <col min="9476" max="9476" width="60.7109375" style="62" customWidth="1"/>
    <col min="9477" max="9477" width="19.7109375" style="62" customWidth="1"/>
    <col min="9478" max="9478" width="6.85546875" style="62" customWidth="1"/>
    <col min="9479" max="9479" width="3.85546875" style="62" customWidth="1"/>
    <col min="9480" max="9480" width="3.140625" style="62" customWidth="1"/>
    <col min="9481" max="9481" width="9.140625" style="62"/>
    <col min="9482" max="9482" width="10.28515625" style="62" customWidth="1"/>
    <col min="9483" max="9483" width="82.140625" style="62" customWidth="1"/>
    <col min="9484" max="9484" width="13.5703125" style="62" customWidth="1"/>
    <col min="9485" max="9728" width="9.140625" style="62"/>
    <col min="9729" max="9729" width="4.28515625" style="62" customWidth="1"/>
    <col min="9730" max="9730" width="6.5703125" style="62" customWidth="1"/>
    <col min="9731" max="9731" width="39" style="62" customWidth="1"/>
    <col min="9732" max="9732" width="60.7109375" style="62" customWidth="1"/>
    <col min="9733" max="9733" width="19.7109375" style="62" customWidth="1"/>
    <col min="9734" max="9734" width="6.85546875" style="62" customWidth="1"/>
    <col min="9735" max="9735" width="3.85546875" style="62" customWidth="1"/>
    <col min="9736" max="9736" width="3.140625" style="62" customWidth="1"/>
    <col min="9737" max="9737" width="9.140625" style="62"/>
    <col min="9738" max="9738" width="10.28515625" style="62" customWidth="1"/>
    <col min="9739" max="9739" width="82.140625" style="62" customWidth="1"/>
    <col min="9740" max="9740" width="13.5703125" style="62" customWidth="1"/>
    <col min="9741" max="9984" width="9.140625" style="62"/>
    <col min="9985" max="9985" width="4.28515625" style="62" customWidth="1"/>
    <col min="9986" max="9986" width="6.5703125" style="62" customWidth="1"/>
    <col min="9987" max="9987" width="39" style="62" customWidth="1"/>
    <col min="9988" max="9988" width="60.7109375" style="62" customWidth="1"/>
    <col min="9989" max="9989" width="19.7109375" style="62" customWidth="1"/>
    <col min="9990" max="9990" width="6.85546875" style="62" customWidth="1"/>
    <col min="9991" max="9991" width="3.85546875" style="62" customWidth="1"/>
    <col min="9992" max="9992" width="3.140625" style="62" customWidth="1"/>
    <col min="9993" max="9993" width="9.140625" style="62"/>
    <col min="9994" max="9994" width="10.28515625" style="62" customWidth="1"/>
    <col min="9995" max="9995" width="82.140625" style="62" customWidth="1"/>
    <col min="9996" max="9996" width="13.5703125" style="62" customWidth="1"/>
    <col min="9997" max="10240" width="9.140625" style="62"/>
    <col min="10241" max="10241" width="4.28515625" style="62" customWidth="1"/>
    <col min="10242" max="10242" width="6.5703125" style="62" customWidth="1"/>
    <col min="10243" max="10243" width="39" style="62" customWidth="1"/>
    <col min="10244" max="10244" width="60.7109375" style="62" customWidth="1"/>
    <col min="10245" max="10245" width="19.7109375" style="62" customWidth="1"/>
    <col min="10246" max="10246" width="6.85546875" style="62" customWidth="1"/>
    <col min="10247" max="10247" width="3.85546875" style="62" customWidth="1"/>
    <col min="10248" max="10248" width="3.140625" style="62" customWidth="1"/>
    <col min="10249" max="10249" width="9.140625" style="62"/>
    <col min="10250" max="10250" width="10.28515625" style="62" customWidth="1"/>
    <col min="10251" max="10251" width="82.140625" style="62" customWidth="1"/>
    <col min="10252" max="10252" width="13.5703125" style="62" customWidth="1"/>
    <col min="10253" max="10496" width="9.140625" style="62"/>
    <col min="10497" max="10497" width="4.28515625" style="62" customWidth="1"/>
    <col min="10498" max="10498" width="6.5703125" style="62" customWidth="1"/>
    <col min="10499" max="10499" width="39" style="62" customWidth="1"/>
    <col min="10500" max="10500" width="60.7109375" style="62" customWidth="1"/>
    <col min="10501" max="10501" width="19.7109375" style="62" customWidth="1"/>
    <col min="10502" max="10502" width="6.85546875" style="62" customWidth="1"/>
    <col min="10503" max="10503" width="3.85546875" style="62" customWidth="1"/>
    <col min="10504" max="10504" width="3.140625" style="62" customWidth="1"/>
    <col min="10505" max="10505" width="9.140625" style="62"/>
    <col min="10506" max="10506" width="10.28515625" style="62" customWidth="1"/>
    <col min="10507" max="10507" width="82.140625" style="62" customWidth="1"/>
    <col min="10508" max="10508" width="13.5703125" style="62" customWidth="1"/>
    <col min="10509" max="10752" width="9.140625" style="62"/>
    <col min="10753" max="10753" width="4.28515625" style="62" customWidth="1"/>
    <col min="10754" max="10754" width="6.5703125" style="62" customWidth="1"/>
    <col min="10755" max="10755" width="39" style="62" customWidth="1"/>
    <col min="10756" max="10756" width="60.7109375" style="62" customWidth="1"/>
    <col min="10757" max="10757" width="19.7109375" style="62" customWidth="1"/>
    <col min="10758" max="10758" width="6.85546875" style="62" customWidth="1"/>
    <col min="10759" max="10759" width="3.85546875" style="62" customWidth="1"/>
    <col min="10760" max="10760" width="3.140625" style="62" customWidth="1"/>
    <col min="10761" max="10761" width="9.140625" style="62"/>
    <col min="10762" max="10762" width="10.28515625" style="62" customWidth="1"/>
    <col min="10763" max="10763" width="82.140625" style="62" customWidth="1"/>
    <col min="10764" max="10764" width="13.5703125" style="62" customWidth="1"/>
    <col min="10765" max="11008" width="9.140625" style="62"/>
    <col min="11009" max="11009" width="4.28515625" style="62" customWidth="1"/>
    <col min="11010" max="11010" width="6.5703125" style="62" customWidth="1"/>
    <col min="11011" max="11011" width="39" style="62" customWidth="1"/>
    <col min="11012" max="11012" width="60.7109375" style="62" customWidth="1"/>
    <col min="11013" max="11013" width="19.7109375" style="62" customWidth="1"/>
    <col min="11014" max="11014" width="6.85546875" style="62" customWidth="1"/>
    <col min="11015" max="11015" width="3.85546875" style="62" customWidth="1"/>
    <col min="11016" max="11016" width="3.140625" style="62" customWidth="1"/>
    <col min="11017" max="11017" width="9.140625" style="62"/>
    <col min="11018" max="11018" width="10.28515625" style="62" customWidth="1"/>
    <col min="11019" max="11019" width="82.140625" style="62" customWidth="1"/>
    <col min="11020" max="11020" width="13.5703125" style="62" customWidth="1"/>
    <col min="11021" max="11264" width="9.140625" style="62"/>
    <col min="11265" max="11265" width="4.28515625" style="62" customWidth="1"/>
    <col min="11266" max="11266" width="6.5703125" style="62" customWidth="1"/>
    <col min="11267" max="11267" width="39" style="62" customWidth="1"/>
    <col min="11268" max="11268" width="60.7109375" style="62" customWidth="1"/>
    <col min="11269" max="11269" width="19.7109375" style="62" customWidth="1"/>
    <col min="11270" max="11270" width="6.85546875" style="62" customWidth="1"/>
    <col min="11271" max="11271" width="3.85546875" style="62" customWidth="1"/>
    <col min="11272" max="11272" width="3.140625" style="62" customWidth="1"/>
    <col min="11273" max="11273" width="9.140625" style="62"/>
    <col min="11274" max="11274" width="10.28515625" style="62" customWidth="1"/>
    <col min="11275" max="11275" width="82.140625" style="62" customWidth="1"/>
    <col min="11276" max="11276" width="13.5703125" style="62" customWidth="1"/>
    <col min="11277" max="11520" width="9.140625" style="62"/>
    <col min="11521" max="11521" width="4.28515625" style="62" customWidth="1"/>
    <col min="11522" max="11522" width="6.5703125" style="62" customWidth="1"/>
    <col min="11523" max="11523" width="39" style="62" customWidth="1"/>
    <col min="11524" max="11524" width="60.7109375" style="62" customWidth="1"/>
    <col min="11525" max="11525" width="19.7109375" style="62" customWidth="1"/>
    <col min="11526" max="11526" width="6.85546875" style="62" customWidth="1"/>
    <col min="11527" max="11527" width="3.85546875" style="62" customWidth="1"/>
    <col min="11528" max="11528" width="3.140625" style="62" customWidth="1"/>
    <col min="11529" max="11529" width="9.140625" style="62"/>
    <col min="11530" max="11530" width="10.28515625" style="62" customWidth="1"/>
    <col min="11531" max="11531" width="82.140625" style="62" customWidth="1"/>
    <col min="11532" max="11532" width="13.5703125" style="62" customWidth="1"/>
    <col min="11533" max="11776" width="9.140625" style="62"/>
    <col min="11777" max="11777" width="4.28515625" style="62" customWidth="1"/>
    <col min="11778" max="11778" width="6.5703125" style="62" customWidth="1"/>
    <col min="11779" max="11779" width="39" style="62" customWidth="1"/>
    <col min="11780" max="11780" width="60.7109375" style="62" customWidth="1"/>
    <col min="11781" max="11781" width="19.7109375" style="62" customWidth="1"/>
    <col min="11782" max="11782" width="6.85546875" style="62" customWidth="1"/>
    <col min="11783" max="11783" width="3.85546875" style="62" customWidth="1"/>
    <col min="11784" max="11784" width="3.140625" style="62" customWidth="1"/>
    <col min="11785" max="11785" width="9.140625" style="62"/>
    <col min="11786" max="11786" width="10.28515625" style="62" customWidth="1"/>
    <col min="11787" max="11787" width="82.140625" style="62" customWidth="1"/>
    <col min="11788" max="11788" width="13.5703125" style="62" customWidth="1"/>
    <col min="11789" max="12032" width="9.140625" style="62"/>
    <col min="12033" max="12033" width="4.28515625" style="62" customWidth="1"/>
    <col min="12034" max="12034" width="6.5703125" style="62" customWidth="1"/>
    <col min="12035" max="12035" width="39" style="62" customWidth="1"/>
    <col min="12036" max="12036" width="60.7109375" style="62" customWidth="1"/>
    <col min="12037" max="12037" width="19.7109375" style="62" customWidth="1"/>
    <col min="12038" max="12038" width="6.85546875" style="62" customWidth="1"/>
    <col min="12039" max="12039" width="3.85546875" style="62" customWidth="1"/>
    <col min="12040" max="12040" width="3.140625" style="62" customWidth="1"/>
    <col min="12041" max="12041" width="9.140625" style="62"/>
    <col min="12042" max="12042" width="10.28515625" style="62" customWidth="1"/>
    <col min="12043" max="12043" width="82.140625" style="62" customWidth="1"/>
    <col min="12044" max="12044" width="13.5703125" style="62" customWidth="1"/>
    <col min="12045" max="12288" width="9.140625" style="62"/>
    <col min="12289" max="12289" width="4.28515625" style="62" customWidth="1"/>
    <col min="12290" max="12290" width="6.5703125" style="62" customWidth="1"/>
    <col min="12291" max="12291" width="39" style="62" customWidth="1"/>
    <col min="12292" max="12292" width="60.7109375" style="62" customWidth="1"/>
    <col min="12293" max="12293" width="19.7109375" style="62" customWidth="1"/>
    <col min="12294" max="12294" width="6.85546875" style="62" customWidth="1"/>
    <col min="12295" max="12295" width="3.85546875" style="62" customWidth="1"/>
    <col min="12296" max="12296" width="3.140625" style="62" customWidth="1"/>
    <col min="12297" max="12297" width="9.140625" style="62"/>
    <col min="12298" max="12298" width="10.28515625" style="62" customWidth="1"/>
    <col min="12299" max="12299" width="82.140625" style="62" customWidth="1"/>
    <col min="12300" max="12300" width="13.5703125" style="62" customWidth="1"/>
    <col min="12301" max="12544" width="9.140625" style="62"/>
    <col min="12545" max="12545" width="4.28515625" style="62" customWidth="1"/>
    <col min="12546" max="12546" width="6.5703125" style="62" customWidth="1"/>
    <col min="12547" max="12547" width="39" style="62" customWidth="1"/>
    <col min="12548" max="12548" width="60.7109375" style="62" customWidth="1"/>
    <col min="12549" max="12549" width="19.7109375" style="62" customWidth="1"/>
    <col min="12550" max="12550" width="6.85546875" style="62" customWidth="1"/>
    <col min="12551" max="12551" width="3.85546875" style="62" customWidth="1"/>
    <col min="12552" max="12552" width="3.140625" style="62" customWidth="1"/>
    <col min="12553" max="12553" width="9.140625" style="62"/>
    <col min="12554" max="12554" width="10.28515625" style="62" customWidth="1"/>
    <col min="12555" max="12555" width="82.140625" style="62" customWidth="1"/>
    <col min="12556" max="12556" width="13.5703125" style="62" customWidth="1"/>
    <col min="12557" max="12800" width="9.140625" style="62"/>
    <col min="12801" max="12801" width="4.28515625" style="62" customWidth="1"/>
    <col min="12802" max="12802" width="6.5703125" style="62" customWidth="1"/>
    <col min="12803" max="12803" width="39" style="62" customWidth="1"/>
    <col min="12804" max="12804" width="60.7109375" style="62" customWidth="1"/>
    <col min="12805" max="12805" width="19.7109375" style="62" customWidth="1"/>
    <col min="12806" max="12806" width="6.85546875" style="62" customWidth="1"/>
    <col min="12807" max="12807" width="3.85546875" style="62" customWidth="1"/>
    <col min="12808" max="12808" width="3.140625" style="62" customWidth="1"/>
    <col min="12809" max="12809" width="9.140625" style="62"/>
    <col min="12810" max="12810" width="10.28515625" style="62" customWidth="1"/>
    <col min="12811" max="12811" width="82.140625" style="62" customWidth="1"/>
    <col min="12812" max="12812" width="13.5703125" style="62" customWidth="1"/>
    <col min="12813" max="13056" width="9.140625" style="62"/>
    <col min="13057" max="13057" width="4.28515625" style="62" customWidth="1"/>
    <col min="13058" max="13058" width="6.5703125" style="62" customWidth="1"/>
    <col min="13059" max="13059" width="39" style="62" customWidth="1"/>
    <col min="13060" max="13060" width="60.7109375" style="62" customWidth="1"/>
    <col min="13061" max="13061" width="19.7109375" style="62" customWidth="1"/>
    <col min="13062" max="13062" width="6.85546875" style="62" customWidth="1"/>
    <col min="13063" max="13063" width="3.85546875" style="62" customWidth="1"/>
    <col min="13064" max="13064" width="3.140625" style="62" customWidth="1"/>
    <col min="13065" max="13065" width="9.140625" style="62"/>
    <col min="13066" max="13066" width="10.28515625" style="62" customWidth="1"/>
    <col min="13067" max="13067" width="82.140625" style="62" customWidth="1"/>
    <col min="13068" max="13068" width="13.5703125" style="62" customWidth="1"/>
    <col min="13069" max="13312" width="9.140625" style="62"/>
    <col min="13313" max="13313" width="4.28515625" style="62" customWidth="1"/>
    <col min="13314" max="13314" width="6.5703125" style="62" customWidth="1"/>
    <col min="13315" max="13315" width="39" style="62" customWidth="1"/>
    <col min="13316" max="13316" width="60.7109375" style="62" customWidth="1"/>
    <col min="13317" max="13317" width="19.7109375" style="62" customWidth="1"/>
    <col min="13318" max="13318" width="6.85546875" style="62" customWidth="1"/>
    <col min="13319" max="13319" width="3.85546875" style="62" customWidth="1"/>
    <col min="13320" max="13320" width="3.140625" style="62" customWidth="1"/>
    <col min="13321" max="13321" width="9.140625" style="62"/>
    <col min="13322" max="13322" width="10.28515625" style="62" customWidth="1"/>
    <col min="13323" max="13323" width="82.140625" style="62" customWidth="1"/>
    <col min="13324" max="13324" width="13.5703125" style="62" customWidth="1"/>
    <col min="13325" max="13568" width="9.140625" style="62"/>
    <col min="13569" max="13569" width="4.28515625" style="62" customWidth="1"/>
    <col min="13570" max="13570" width="6.5703125" style="62" customWidth="1"/>
    <col min="13571" max="13571" width="39" style="62" customWidth="1"/>
    <col min="13572" max="13572" width="60.7109375" style="62" customWidth="1"/>
    <col min="13573" max="13573" width="19.7109375" style="62" customWidth="1"/>
    <col min="13574" max="13574" width="6.85546875" style="62" customWidth="1"/>
    <col min="13575" max="13575" width="3.85546875" style="62" customWidth="1"/>
    <col min="13576" max="13576" width="3.140625" style="62" customWidth="1"/>
    <col min="13577" max="13577" width="9.140625" style="62"/>
    <col min="13578" max="13578" width="10.28515625" style="62" customWidth="1"/>
    <col min="13579" max="13579" width="82.140625" style="62" customWidth="1"/>
    <col min="13580" max="13580" width="13.5703125" style="62" customWidth="1"/>
    <col min="13581" max="13824" width="9.140625" style="62"/>
    <col min="13825" max="13825" width="4.28515625" style="62" customWidth="1"/>
    <col min="13826" max="13826" width="6.5703125" style="62" customWidth="1"/>
    <col min="13827" max="13827" width="39" style="62" customWidth="1"/>
    <col min="13828" max="13828" width="60.7109375" style="62" customWidth="1"/>
    <col min="13829" max="13829" width="19.7109375" style="62" customWidth="1"/>
    <col min="13830" max="13830" width="6.85546875" style="62" customWidth="1"/>
    <col min="13831" max="13831" width="3.85546875" style="62" customWidth="1"/>
    <col min="13832" max="13832" width="3.140625" style="62" customWidth="1"/>
    <col min="13833" max="13833" width="9.140625" style="62"/>
    <col min="13834" max="13834" width="10.28515625" style="62" customWidth="1"/>
    <col min="13835" max="13835" width="82.140625" style="62" customWidth="1"/>
    <col min="13836" max="13836" width="13.5703125" style="62" customWidth="1"/>
    <col min="13837" max="14080" width="9.140625" style="62"/>
    <col min="14081" max="14081" width="4.28515625" style="62" customWidth="1"/>
    <col min="14082" max="14082" width="6.5703125" style="62" customWidth="1"/>
    <col min="14083" max="14083" width="39" style="62" customWidth="1"/>
    <col min="14084" max="14084" width="60.7109375" style="62" customWidth="1"/>
    <col min="14085" max="14085" width="19.7109375" style="62" customWidth="1"/>
    <col min="14086" max="14086" width="6.85546875" style="62" customWidth="1"/>
    <col min="14087" max="14087" width="3.85546875" style="62" customWidth="1"/>
    <col min="14088" max="14088" width="3.140625" style="62" customWidth="1"/>
    <col min="14089" max="14089" width="9.140625" style="62"/>
    <col min="14090" max="14090" width="10.28515625" style="62" customWidth="1"/>
    <col min="14091" max="14091" width="82.140625" style="62" customWidth="1"/>
    <col min="14092" max="14092" width="13.5703125" style="62" customWidth="1"/>
    <col min="14093" max="14336" width="9.140625" style="62"/>
    <col min="14337" max="14337" width="4.28515625" style="62" customWidth="1"/>
    <col min="14338" max="14338" width="6.5703125" style="62" customWidth="1"/>
    <col min="14339" max="14339" width="39" style="62" customWidth="1"/>
    <col min="14340" max="14340" width="60.7109375" style="62" customWidth="1"/>
    <col min="14341" max="14341" width="19.7109375" style="62" customWidth="1"/>
    <col min="14342" max="14342" width="6.85546875" style="62" customWidth="1"/>
    <col min="14343" max="14343" width="3.85546875" style="62" customWidth="1"/>
    <col min="14344" max="14344" width="3.140625" style="62" customWidth="1"/>
    <col min="14345" max="14345" width="9.140625" style="62"/>
    <col min="14346" max="14346" width="10.28515625" style="62" customWidth="1"/>
    <col min="14347" max="14347" width="82.140625" style="62" customWidth="1"/>
    <col min="14348" max="14348" width="13.5703125" style="62" customWidth="1"/>
    <col min="14349" max="14592" width="9.140625" style="62"/>
    <col min="14593" max="14593" width="4.28515625" style="62" customWidth="1"/>
    <col min="14594" max="14594" width="6.5703125" style="62" customWidth="1"/>
    <col min="14595" max="14595" width="39" style="62" customWidth="1"/>
    <col min="14596" max="14596" width="60.7109375" style="62" customWidth="1"/>
    <col min="14597" max="14597" width="19.7109375" style="62" customWidth="1"/>
    <col min="14598" max="14598" width="6.85546875" style="62" customWidth="1"/>
    <col min="14599" max="14599" width="3.85546875" style="62" customWidth="1"/>
    <col min="14600" max="14600" width="3.140625" style="62" customWidth="1"/>
    <col min="14601" max="14601" width="9.140625" style="62"/>
    <col min="14602" max="14602" width="10.28515625" style="62" customWidth="1"/>
    <col min="14603" max="14603" width="82.140625" style="62" customWidth="1"/>
    <col min="14604" max="14604" width="13.5703125" style="62" customWidth="1"/>
    <col min="14605" max="14848" width="9.140625" style="62"/>
    <col min="14849" max="14849" width="4.28515625" style="62" customWidth="1"/>
    <col min="14850" max="14850" width="6.5703125" style="62" customWidth="1"/>
    <col min="14851" max="14851" width="39" style="62" customWidth="1"/>
    <col min="14852" max="14852" width="60.7109375" style="62" customWidth="1"/>
    <col min="14853" max="14853" width="19.7109375" style="62" customWidth="1"/>
    <col min="14854" max="14854" width="6.85546875" style="62" customWidth="1"/>
    <col min="14855" max="14855" width="3.85546875" style="62" customWidth="1"/>
    <col min="14856" max="14856" width="3.140625" style="62" customWidth="1"/>
    <col min="14857" max="14857" width="9.140625" style="62"/>
    <col min="14858" max="14858" width="10.28515625" style="62" customWidth="1"/>
    <col min="14859" max="14859" width="82.140625" style="62" customWidth="1"/>
    <col min="14860" max="14860" width="13.5703125" style="62" customWidth="1"/>
    <col min="14861" max="15104" width="9.140625" style="62"/>
    <col min="15105" max="15105" width="4.28515625" style="62" customWidth="1"/>
    <col min="15106" max="15106" width="6.5703125" style="62" customWidth="1"/>
    <col min="15107" max="15107" width="39" style="62" customWidth="1"/>
    <col min="15108" max="15108" width="60.7109375" style="62" customWidth="1"/>
    <col min="15109" max="15109" width="19.7109375" style="62" customWidth="1"/>
    <col min="15110" max="15110" width="6.85546875" style="62" customWidth="1"/>
    <col min="15111" max="15111" width="3.85546875" style="62" customWidth="1"/>
    <col min="15112" max="15112" width="3.140625" style="62" customWidth="1"/>
    <col min="15113" max="15113" width="9.140625" style="62"/>
    <col min="15114" max="15114" width="10.28515625" style="62" customWidth="1"/>
    <col min="15115" max="15115" width="82.140625" style="62" customWidth="1"/>
    <col min="15116" max="15116" width="13.5703125" style="62" customWidth="1"/>
    <col min="15117" max="15360" width="9.140625" style="62"/>
    <col min="15361" max="15361" width="4.28515625" style="62" customWidth="1"/>
    <col min="15362" max="15362" width="6.5703125" style="62" customWidth="1"/>
    <col min="15363" max="15363" width="39" style="62" customWidth="1"/>
    <col min="15364" max="15364" width="60.7109375" style="62" customWidth="1"/>
    <col min="15365" max="15365" width="19.7109375" style="62" customWidth="1"/>
    <col min="15366" max="15366" width="6.85546875" style="62" customWidth="1"/>
    <col min="15367" max="15367" width="3.85546875" style="62" customWidth="1"/>
    <col min="15368" max="15368" width="3.140625" style="62" customWidth="1"/>
    <col min="15369" max="15369" width="9.140625" style="62"/>
    <col min="15370" max="15370" width="10.28515625" style="62" customWidth="1"/>
    <col min="15371" max="15371" width="82.140625" style="62" customWidth="1"/>
    <col min="15372" max="15372" width="13.5703125" style="62" customWidth="1"/>
    <col min="15373" max="15616" width="9.140625" style="62"/>
    <col min="15617" max="15617" width="4.28515625" style="62" customWidth="1"/>
    <col min="15618" max="15618" width="6.5703125" style="62" customWidth="1"/>
    <col min="15619" max="15619" width="39" style="62" customWidth="1"/>
    <col min="15620" max="15620" width="60.7109375" style="62" customWidth="1"/>
    <col min="15621" max="15621" width="19.7109375" style="62" customWidth="1"/>
    <col min="15622" max="15622" width="6.85546875" style="62" customWidth="1"/>
    <col min="15623" max="15623" width="3.85546875" style="62" customWidth="1"/>
    <col min="15624" max="15624" width="3.140625" style="62" customWidth="1"/>
    <col min="15625" max="15625" width="9.140625" style="62"/>
    <col min="15626" max="15626" width="10.28515625" style="62" customWidth="1"/>
    <col min="15627" max="15627" width="82.140625" style="62" customWidth="1"/>
    <col min="15628" max="15628" width="13.5703125" style="62" customWidth="1"/>
    <col min="15629" max="15872" width="9.140625" style="62"/>
    <col min="15873" max="15873" width="4.28515625" style="62" customWidth="1"/>
    <col min="15874" max="15874" width="6.5703125" style="62" customWidth="1"/>
    <col min="15875" max="15875" width="39" style="62" customWidth="1"/>
    <col min="15876" max="15876" width="60.7109375" style="62" customWidth="1"/>
    <col min="15877" max="15877" width="19.7109375" style="62" customWidth="1"/>
    <col min="15878" max="15878" width="6.85546875" style="62" customWidth="1"/>
    <col min="15879" max="15879" width="3.85546875" style="62" customWidth="1"/>
    <col min="15880" max="15880" width="3.140625" style="62" customWidth="1"/>
    <col min="15881" max="15881" width="9.140625" style="62"/>
    <col min="15882" max="15882" width="10.28515625" style="62" customWidth="1"/>
    <col min="15883" max="15883" width="82.140625" style="62" customWidth="1"/>
    <col min="15884" max="15884" width="13.5703125" style="62" customWidth="1"/>
    <col min="15885" max="16128" width="9.140625" style="62"/>
    <col min="16129" max="16129" width="4.28515625" style="62" customWidth="1"/>
    <col min="16130" max="16130" width="6.5703125" style="62" customWidth="1"/>
    <col min="16131" max="16131" width="39" style="62" customWidth="1"/>
    <col min="16132" max="16132" width="60.7109375" style="62" customWidth="1"/>
    <col min="16133" max="16133" width="19.7109375" style="62" customWidth="1"/>
    <col min="16134" max="16134" width="6.85546875" style="62" customWidth="1"/>
    <col min="16135" max="16135" width="3.85546875" style="62" customWidth="1"/>
    <col min="16136" max="16136" width="3.140625" style="62" customWidth="1"/>
    <col min="16137" max="16137" width="9.140625" style="62"/>
    <col min="16138" max="16138" width="10.28515625" style="62" customWidth="1"/>
    <col min="16139" max="16139" width="82.140625" style="62" customWidth="1"/>
    <col min="16140" max="16140" width="13.5703125" style="62" customWidth="1"/>
    <col min="16141" max="16384" width="9.140625" style="62"/>
  </cols>
  <sheetData>
    <row r="1" spans="2:13" ht="28.5">
      <c r="C1" s="63" t="s">
        <v>30</v>
      </c>
      <c r="D1" s="64"/>
      <c r="E1" s="64"/>
    </row>
    <row r="2" spans="2:13">
      <c r="C2" s="62" t="s">
        <v>31</v>
      </c>
    </row>
    <row r="5" spans="2:13" ht="18">
      <c r="C5" s="287" t="str">
        <f>'Революции, 13'!$C$5</f>
        <v>Отчёт о проделанной работе за 2018 год</v>
      </c>
      <c r="D5" s="288"/>
    </row>
    <row r="6" spans="2:13" ht="18">
      <c r="C6" s="287" t="s">
        <v>32</v>
      </c>
      <c r="D6" s="288"/>
      <c r="E6" s="62" t="s">
        <v>575</v>
      </c>
    </row>
    <row r="7" spans="2:13" ht="18.75">
      <c r="C7" s="65" t="s">
        <v>33</v>
      </c>
      <c r="D7" s="289" t="s">
        <v>123</v>
      </c>
      <c r="E7" s="289"/>
    </row>
    <row r="8" spans="2:13" ht="15.75">
      <c r="C8" s="66" t="s">
        <v>34</v>
      </c>
      <c r="D8" s="67" t="s">
        <v>35</v>
      </c>
      <c r="E8" s="65">
        <v>342.3</v>
      </c>
    </row>
    <row r="9" spans="2:13" ht="15.75">
      <c r="C9" s="66" t="s">
        <v>36</v>
      </c>
      <c r="D9" s="67" t="s">
        <v>37</v>
      </c>
      <c r="E9" s="65">
        <v>13.6</v>
      </c>
      <c r="I9" s="290" t="s">
        <v>38</v>
      </c>
      <c r="J9" s="290"/>
      <c r="K9" s="62">
        <f>E8*E9</f>
        <v>4655.28</v>
      </c>
      <c r="L9" s="68"/>
    </row>
    <row r="10" spans="2:13" ht="15.75">
      <c r="C10" s="69" t="s">
        <v>39</v>
      </c>
      <c r="D10" s="70" t="s">
        <v>544</v>
      </c>
      <c r="E10" s="71">
        <f>K9*6</f>
        <v>27931.68</v>
      </c>
      <c r="I10" s="291" t="s">
        <v>40</v>
      </c>
      <c r="J10" s="291"/>
      <c r="K10" s="72">
        <v>5212.18</v>
      </c>
      <c r="L10" s="68"/>
    </row>
    <row r="11" spans="2:13" ht="15.75">
      <c r="C11" s="69" t="s">
        <v>41</v>
      </c>
      <c r="D11" s="70" t="s">
        <v>544</v>
      </c>
      <c r="E11" s="71">
        <f>E10-K10</f>
        <v>22719.5</v>
      </c>
      <c r="I11" s="73" t="s">
        <v>42</v>
      </c>
      <c r="J11" s="73"/>
      <c r="K11" s="64">
        <v>5212.18</v>
      </c>
      <c r="L11" s="68"/>
    </row>
    <row r="12" spans="2:13" ht="19.5" thickBot="1">
      <c r="C12" s="74"/>
      <c r="D12" s="75"/>
      <c r="I12" s="286" t="str">
        <f>D7</f>
        <v>г.Ростов ул.Загородная д.26</v>
      </c>
      <c r="J12" s="286"/>
      <c r="K12" s="286"/>
      <c r="L12" s="286"/>
    </row>
    <row r="13" spans="2:13" ht="15.75" thickBot="1">
      <c r="B13" s="76" t="s">
        <v>43</v>
      </c>
      <c r="C13" s="77" t="s">
        <v>44</v>
      </c>
      <c r="D13" s="78" t="s">
        <v>45</v>
      </c>
      <c r="E13" s="77" t="s">
        <v>46</v>
      </c>
      <c r="I13" s="79" t="s">
        <v>0</v>
      </c>
      <c r="J13" s="79" t="s">
        <v>1</v>
      </c>
      <c r="K13" s="79" t="s">
        <v>2</v>
      </c>
      <c r="L13" s="79" t="s">
        <v>3</v>
      </c>
      <c r="M13" s="80"/>
    </row>
    <row r="14" spans="2:13" ht="16.5" customHeight="1">
      <c r="B14" s="270" t="s">
        <v>47</v>
      </c>
      <c r="C14" s="280" t="s">
        <v>48</v>
      </c>
      <c r="D14" s="281"/>
      <c r="E14" s="276">
        <f>E10/F27*F14</f>
        <v>6880.2300000000005</v>
      </c>
      <c r="F14" s="81">
        <v>3.35</v>
      </c>
      <c r="I14" s="82">
        <v>1070</v>
      </c>
      <c r="J14" s="83">
        <v>43306</v>
      </c>
      <c r="K14" s="84" t="s">
        <v>124</v>
      </c>
      <c r="L14" s="85">
        <v>5</v>
      </c>
      <c r="M14" s="85"/>
    </row>
    <row r="15" spans="2:13" ht="60" customHeight="1" thickBot="1">
      <c r="B15" s="271"/>
      <c r="C15" s="282"/>
      <c r="D15" s="283"/>
      <c r="E15" s="277"/>
      <c r="F15" s="86"/>
      <c r="I15" s="82">
        <v>928</v>
      </c>
      <c r="J15" s="83">
        <v>43285</v>
      </c>
      <c r="K15" s="95" t="s">
        <v>86</v>
      </c>
      <c r="L15" s="85">
        <v>2</v>
      </c>
      <c r="M15" s="85"/>
    </row>
    <row r="16" spans="2:13" ht="16.5" customHeight="1">
      <c r="B16" s="270" t="s">
        <v>49</v>
      </c>
      <c r="C16" s="280" t="s">
        <v>50</v>
      </c>
      <c r="D16" s="285"/>
      <c r="E16" s="88">
        <f>E17+E18+E19+E20+E21</f>
        <v>7393.68</v>
      </c>
      <c r="F16" s="88">
        <f>F17+F18+F19+F20+F21</f>
        <v>3.6</v>
      </c>
      <c r="I16" s="85"/>
      <c r="J16" s="97">
        <v>43355</v>
      </c>
      <c r="K16" s="98" t="s">
        <v>155</v>
      </c>
      <c r="L16" s="85"/>
      <c r="M16" s="85"/>
    </row>
    <row r="17" spans="2:13" ht="45">
      <c r="B17" s="284"/>
      <c r="C17" s="91" t="s">
        <v>51</v>
      </c>
      <c r="D17" s="92" t="s">
        <v>52</v>
      </c>
      <c r="E17" s="93">
        <f>E10/F27*F17</f>
        <v>4518.3600000000006</v>
      </c>
      <c r="F17" s="94">
        <v>2.2000000000000002</v>
      </c>
      <c r="I17" s="82">
        <v>1295</v>
      </c>
      <c r="J17" s="83">
        <v>43360</v>
      </c>
      <c r="K17" s="87" t="s">
        <v>181</v>
      </c>
      <c r="L17" s="85"/>
      <c r="M17" s="85"/>
    </row>
    <row r="18" spans="2:13" ht="28.5" customHeight="1">
      <c r="B18" s="284"/>
      <c r="C18" s="91" t="s">
        <v>53</v>
      </c>
      <c r="D18" s="96"/>
      <c r="E18" s="93">
        <v>0</v>
      </c>
      <c r="F18" s="94">
        <v>0</v>
      </c>
      <c r="I18" s="85"/>
      <c r="J18" s="112" t="s">
        <v>270</v>
      </c>
      <c r="K18" s="113" t="s">
        <v>271</v>
      </c>
      <c r="L18" s="85"/>
      <c r="M18" s="85"/>
    </row>
    <row r="19" spans="2:13" ht="61.5" customHeight="1">
      <c r="B19" s="284"/>
      <c r="C19" s="91" t="s">
        <v>54</v>
      </c>
      <c r="D19" s="96" t="s">
        <v>55</v>
      </c>
      <c r="E19" s="93">
        <v>0</v>
      </c>
      <c r="F19" s="94">
        <v>0</v>
      </c>
      <c r="I19" s="82"/>
      <c r="J19" s="83">
        <v>43455</v>
      </c>
      <c r="K19" s="87" t="s">
        <v>494</v>
      </c>
      <c r="L19" s="85" t="s">
        <v>490</v>
      </c>
      <c r="M19" s="85"/>
    </row>
    <row r="20" spans="2:13" ht="45">
      <c r="B20" s="284"/>
      <c r="C20" s="91" t="s">
        <v>56</v>
      </c>
      <c r="D20" s="96" t="s">
        <v>57</v>
      </c>
      <c r="E20" s="93">
        <f>E10/F27*F20</f>
        <v>1643.0400000000002</v>
      </c>
      <c r="F20" s="94">
        <v>0.8</v>
      </c>
      <c r="I20" s="82"/>
      <c r="J20" s="83" t="s">
        <v>493</v>
      </c>
      <c r="K20" s="87" t="s">
        <v>494</v>
      </c>
      <c r="L20" s="85" t="s">
        <v>490</v>
      </c>
      <c r="M20" s="85"/>
    </row>
    <row r="21" spans="2:13" ht="30.75" customHeight="1" thickBot="1">
      <c r="B21" s="271"/>
      <c r="C21" s="99" t="s">
        <v>58</v>
      </c>
      <c r="D21" s="100" t="s">
        <v>59</v>
      </c>
      <c r="E21" s="101">
        <f>E10/F27*F21</f>
        <v>1232.28</v>
      </c>
      <c r="F21" s="102">
        <v>0.6</v>
      </c>
      <c r="I21" s="82"/>
      <c r="J21" s="83">
        <v>43458</v>
      </c>
      <c r="K21" s="87" t="s">
        <v>494</v>
      </c>
      <c r="L21" s="85" t="s">
        <v>490</v>
      </c>
      <c r="M21" s="85"/>
    </row>
    <row r="22" spans="2:13" ht="44.25" customHeight="1">
      <c r="B22" s="270">
        <v>3</v>
      </c>
      <c r="C22" s="272" t="s">
        <v>60</v>
      </c>
      <c r="D22" s="274" t="s">
        <v>61</v>
      </c>
      <c r="E22" s="276">
        <f>E10/F27*F22</f>
        <v>4189.7520000000004</v>
      </c>
      <c r="F22" s="104">
        <v>2.04</v>
      </c>
      <c r="I22" s="82"/>
      <c r="J22" s="83">
        <v>43437</v>
      </c>
      <c r="K22" s="87" t="s">
        <v>494</v>
      </c>
      <c r="L22" s="85" t="s">
        <v>496</v>
      </c>
      <c r="M22" s="85"/>
    </row>
    <row r="23" spans="2:13" ht="30.75" thickBot="1">
      <c r="B23" s="271"/>
      <c r="C23" s="273"/>
      <c r="D23" s="275"/>
      <c r="E23" s="277"/>
      <c r="F23" s="105"/>
      <c r="I23" s="82"/>
      <c r="J23" s="83">
        <v>43440</v>
      </c>
      <c r="K23" s="87" t="s">
        <v>494</v>
      </c>
      <c r="L23" s="85" t="s">
        <v>496</v>
      </c>
      <c r="M23" s="85"/>
    </row>
    <row r="24" spans="2:13" ht="60.75" thickBot="1">
      <c r="B24" s="106">
        <v>4</v>
      </c>
      <c r="C24" s="107" t="s">
        <v>62</v>
      </c>
      <c r="D24" s="108" t="s">
        <v>63</v>
      </c>
      <c r="E24" s="109">
        <f>E10/F27*F24</f>
        <v>2382.4079999999999</v>
      </c>
      <c r="F24" s="110">
        <v>1.1599999999999999</v>
      </c>
      <c r="I24" s="82"/>
      <c r="J24" s="341">
        <v>43462</v>
      </c>
      <c r="K24" s="87" t="s">
        <v>494</v>
      </c>
      <c r="L24" s="85" t="s">
        <v>490</v>
      </c>
      <c r="M24" s="85"/>
    </row>
    <row r="25" spans="2:13" ht="60.75" thickBot="1">
      <c r="B25" s="161">
        <v>5</v>
      </c>
      <c r="C25" s="115" t="s">
        <v>598</v>
      </c>
      <c r="D25" s="116" t="s">
        <v>64</v>
      </c>
      <c r="E25" s="117">
        <f>E10/F27*F25</f>
        <v>1232.28</v>
      </c>
      <c r="F25" s="110">
        <v>0.6</v>
      </c>
      <c r="I25" s="111"/>
      <c r="J25" s="83"/>
      <c r="K25" s="95"/>
      <c r="L25" s="85"/>
      <c r="M25" s="85"/>
    </row>
    <row r="26" spans="2:13" ht="47.25" customHeight="1" thickBot="1">
      <c r="B26" s="106">
        <v>6</v>
      </c>
      <c r="C26" s="107" t="s">
        <v>599</v>
      </c>
      <c r="D26" s="108" t="s">
        <v>66</v>
      </c>
      <c r="E26" s="109">
        <f>E10/F27*F26</f>
        <v>5853.3300000000008</v>
      </c>
      <c r="F26" s="110">
        <v>2.85</v>
      </c>
      <c r="I26" s="80"/>
      <c r="J26" s="147"/>
      <c r="K26" s="150"/>
      <c r="L26" s="146"/>
      <c r="M26" s="146"/>
    </row>
    <row r="27" spans="2:13" ht="33" customHeight="1" thickBot="1">
      <c r="B27" s="161"/>
      <c r="C27" s="118" t="s">
        <v>67</v>
      </c>
      <c r="D27" s="119"/>
      <c r="E27" s="117">
        <f>E14+E16+E22+E24+E25+E26</f>
        <v>27931.68</v>
      </c>
      <c r="F27" s="342">
        <f>F14+F16+F22+F24+F25+F26</f>
        <v>13.6</v>
      </c>
      <c r="I27" s="80"/>
      <c r="J27" s="333" t="s">
        <v>601</v>
      </c>
      <c r="K27" s="151" t="s">
        <v>4</v>
      </c>
      <c r="L27" s="152" t="s">
        <v>5</v>
      </c>
      <c r="M27" s="80"/>
    </row>
    <row r="28" spans="2:13" ht="33" customHeight="1" thickBot="1">
      <c r="B28" s="106">
        <v>7</v>
      </c>
      <c r="C28" s="107" t="s">
        <v>68</v>
      </c>
      <c r="D28" s="121"/>
      <c r="E28" s="109">
        <v>0</v>
      </c>
      <c r="F28" s="110"/>
      <c r="I28" s="80"/>
      <c r="J28" s="333" t="s">
        <v>601</v>
      </c>
      <c r="K28" s="153" t="s">
        <v>75</v>
      </c>
      <c r="L28" s="154" t="s">
        <v>76</v>
      </c>
      <c r="M28" s="80"/>
    </row>
    <row r="29" spans="2:13" ht="33" customHeight="1" thickBot="1">
      <c r="B29" s="122"/>
      <c r="C29" s="123" t="s">
        <v>69</v>
      </c>
      <c r="D29" s="124"/>
      <c r="E29" s="125">
        <f>E27+E28</f>
        <v>27931.68</v>
      </c>
      <c r="F29" s="110">
        <f>F28+F27</f>
        <v>13.6</v>
      </c>
      <c r="I29" s="80"/>
      <c r="J29" s="333" t="s">
        <v>601</v>
      </c>
      <c r="K29" s="153" t="s">
        <v>6</v>
      </c>
      <c r="L29" s="155" t="s">
        <v>7</v>
      </c>
      <c r="M29" s="154"/>
    </row>
    <row r="30" spans="2:13" ht="51">
      <c r="I30" s="80"/>
      <c r="J30" s="333" t="s">
        <v>601</v>
      </c>
      <c r="K30" s="153" t="s">
        <v>8</v>
      </c>
      <c r="L30" s="155" t="s">
        <v>7</v>
      </c>
      <c r="M30" s="80"/>
    </row>
    <row r="31" spans="2:13" ht="25.5" customHeight="1">
      <c r="B31" s="278" t="s">
        <v>70</v>
      </c>
      <c r="C31" s="278"/>
      <c r="D31" s="278"/>
      <c r="E31" s="128">
        <v>0</v>
      </c>
      <c r="F31" s="129"/>
      <c r="I31" s="80"/>
      <c r="J31" s="333" t="s">
        <v>601</v>
      </c>
      <c r="K31" s="156" t="s">
        <v>9</v>
      </c>
      <c r="L31" s="152" t="s">
        <v>10</v>
      </c>
      <c r="M31" s="155"/>
    </row>
    <row r="32" spans="2:13" ht="25.5" customHeight="1">
      <c r="B32" s="279" t="s">
        <v>71</v>
      </c>
      <c r="C32" s="279"/>
      <c r="D32" s="279"/>
      <c r="E32" s="130">
        <f>K11</f>
        <v>5212.18</v>
      </c>
      <c r="I32" s="80"/>
      <c r="J32" s="333" t="s">
        <v>601</v>
      </c>
      <c r="K32" s="156" t="s">
        <v>11</v>
      </c>
      <c r="L32" s="152" t="s">
        <v>12</v>
      </c>
      <c r="M32" s="80"/>
    </row>
    <row r="33" spans="2:13" ht="51">
      <c r="B33" s="163"/>
      <c r="C33" s="163"/>
      <c r="D33" s="163"/>
      <c r="E33" s="130"/>
      <c r="I33" s="80"/>
      <c r="J33" s="333" t="s">
        <v>601</v>
      </c>
      <c r="K33" s="156" t="s">
        <v>13</v>
      </c>
      <c r="L33" s="152" t="s">
        <v>14</v>
      </c>
      <c r="M33" s="80"/>
    </row>
    <row r="34" spans="2:13" ht="31.5">
      <c r="D34" s="269" t="s">
        <v>72</v>
      </c>
      <c r="E34" s="269"/>
      <c r="I34" s="80"/>
      <c r="J34" s="333" t="s">
        <v>601</v>
      </c>
      <c r="K34" s="156" t="s">
        <v>15</v>
      </c>
      <c r="L34" s="152" t="s">
        <v>16</v>
      </c>
      <c r="M34" s="80"/>
    </row>
    <row r="35" spans="2:13" ht="45.75">
      <c r="I35" s="80"/>
      <c r="J35" s="333" t="s">
        <v>601</v>
      </c>
      <c r="K35" s="156" t="s">
        <v>17</v>
      </c>
      <c r="L35" s="152" t="s">
        <v>18</v>
      </c>
      <c r="M35" s="80"/>
    </row>
    <row r="36" spans="2:13" ht="60.75">
      <c r="D36" s="162"/>
      <c r="E36" s="162"/>
      <c r="I36" s="80"/>
      <c r="J36" s="333" t="s">
        <v>601</v>
      </c>
      <c r="K36" s="153" t="s">
        <v>77</v>
      </c>
      <c r="L36" s="155" t="s">
        <v>20</v>
      </c>
      <c r="M36" s="80"/>
    </row>
    <row r="37" spans="2:13" ht="45">
      <c r="E37" s="136"/>
      <c r="I37" s="80"/>
      <c r="J37" s="333" t="s">
        <v>601</v>
      </c>
      <c r="K37" s="84" t="s">
        <v>22</v>
      </c>
      <c r="L37" s="155" t="s">
        <v>20</v>
      </c>
      <c r="M37" s="80"/>
    </row>
    <row r="38" spans="2:13" ht="45.75">
      <c r="I38" s="80"/>
      <c r="J38" s="333" t="s">
        <v>601</v>
      </c>
      <c r="K38" s="153" t="s">
        <v>23</v>
      </c>
      <c r="L38" s="155" t="s">
        <v>20</v>
      </c>
      <c r="M38" s="80"/>
    </row>
    <row r="39" spans="2:13" ht="41.25">
      <c r="I39" s="80"/>
      <c r="J39" s="333" t="s">
        <v>601</v>
      </c>
      <c r="K39" s="156" t="s">
        <v>24</v>
      </c>
      <c r="L39" s="152" t="s">
        <v>25</v>
      </c>
      <c r="M39" s="80"/>
    </row>
    <row r="40" spans="2:13" ht="66.75">
      <c r="I40" s="80"/>
      <c r="J40" s="333" t="s">
        <v>601</v>
      </c>
      <c r="K40" s="157" t="s">
        <v>26</v>
      </c>
      <c r="L40" s="155" t="s">
        <v>27</v>
      </c>
      <c r="M40" s="80"/>
    </row>
    <row r="41" spans="2:13" ht="24.75" customHeight="1">
      <c r="I41" s="80"/>
      <c r="J41" s="92"/>
      <c r="K41" s="156"/>
      <c r="L41" s="152"/>
      <c r="M41" s="80"/>
    </row>
    <row r="43" spans="2:13" ht="51.75" customHeight="1"/>
    <row r="44" spans="2:13" ht="52.5" customHeight="1"/>
    <row r="45" spans="2:13" ht="31.5" customHeight="1"/>
    <row r="46" spans="2:13" ht="39" customHeight="1"/>
    <row r="47" spans="2:13" ht="40.5" customHeight="1"/>
    <row r="49" ht="51.75" customHeight="1"/>
    <row r="52" ht="48" customHeight="1"/>
    <row r="54" ht="68.25" customHeight="1"/>
  </sheetData>
  <sheetProtection sheet="1" objects="1" scenarios="1"/>
  <mergeCells count="19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4:E34"/>
    <mergeCell ref="B22:B23"/>
    <mergeCell ref="C22:C23"/>
    <mergeCell ref="D22:D23"/>
    <mergeCell ref="E22:E23"/>
    <mergeCell ref="B31:D31"/>
    <mergeCell ref="B32:D32"/>
  </mergeCells>
  <pageMargins left="0.51181102362204722" right="0.31496062992125984" top="0.35433070866141736" bottom="0.35433070866141736" header="0" footer="0"/>
  <pageSetup paperSize="9" orientation="landscape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dimension ref="B1:M52"/>
  <sheetViews>
    <sheetView workbookViewId="0">
      <selection sqref="A1:XFD1048576"/>
    </sheetView>
  </sheetViews>
  <sheetFormatPr defaultRowHeight="15"/>
  <cols>
    <col min="1" max="1" width="4.28515625" style="62" customWidth="1"/>
    <col min="2" max="2" width="6.5703125" style="62" customWidth="1"/>
    <col min="3" max="3" width="39" style="62" customWidth="1"/>
    <col min="4" max="4" width="60.7109375" style="62" customWidth="1"/>
    <col min="5" max="5" width="19.7109375" style="62" customWidth="1"/>
    <col min="6" max="6" width="6.85546875" style="62" customWidth="1"/>
    <col min="7" max="7" width="3.85546875" style="62" customWidth="1"/>
    <col min="8" max="8" width="3.140625" style="62" customWidth="1"/>
    <col min="9" max="9" width="9.140625" style="62"/>
    <col min="10" max="10" width="12.140625" style="62" customWidth="1"/>
    <col min="11" max="11" width="82.140625" style="62" customWidth="1"/>
    <col min="12" max="12" width="13.5703125" style="62" customWidth="1"/>
    <col min="13" max="256" width="9.140625" style="62"/>
    <col min="257" max="257" width="4.28515625" style="62" customWidth="1"/>
    <col min="258" max="258" width="6.5703125" style="62" customWidth="1"/>
    <col min="259" max="259" width="39" style="62" customWidth="1"/>
    <col min="260" max="260" width="60.7109375" style="62" customWidth="1"/>
    <col min="261" max="261" width="19.7109375" style="62" customWidth="1"/>
    <col min="262" max="262" width="6.85546875" style="62" customWidth="1"/>
    <col min="263" max="263" width="3.85546875" style="62" customWidth="1"/>
    <col min="264" max="264" width="3.140625" style="62" customWidth="1"/>
    <col min="265" max="265" width="9.140625" style="62"/>
    <col min="266" max="266" width="10.28515625" style="62" customWidth="1"/>
    <col min="267" max="267" width="82.140625" style="62" customWidth="1"/>
    <col min="268" max="268" width="13.5703125" style="62" customWidth="1"/>
    <col min="269" max="512" width="9.140625" style="62"/>
    <col min="513" max="513" width="4.28515625" style="62" customWidth="1"/>
    <col min="514" max="514" width="6.5703125" style="62" customWidth="1"/>
    <col min="515" max="515" width="39" style="62" customWidth="1"/>
    <col min="516" max="516" width="60.7109375" style="62" customWidth="1"/>
    <col min="517" max="517" width="19.7109375" style="62" customWidth="1"/>
    <col min="518" max="518" width="6.85546875" style="62" customWidth="1"/>
    <col min="519" max="519" width="3.85546875" style="62" customWidth="1"/>
    <col min="520" max="520" width="3.140625" style="62" customWidth="1"/>
    <col min="521" max="521" width="9.140625" style="62"/>
    <col min="522" max="522" width="10.28515625" style="62" customWidth="1"/>
    <col min="523" max="523" width="82.140625" style="62" customWidth="1"/>
    <col min="524" max="524" width="13.5703125" style="62" customWidth="1"/>
    <col min="525" max="768" width="9.140625" style="62"/>
    <col min="769" max="769" width="4.28515625" style="62" customWidth="1"/>
    <col min="770" max="770" width="6.5703125" style="62" customWidth="1"/>
    <col min="771" max="771" width="39" style="62" customWidth="1"/>
    <col min="772" max="772" width="60.7109375" style="62" customWidth="1"/>
    <col min="773" max="773" width="19.7109375" style="62" customWidth="1"/>
    <col min="774" max="774" width="6.85546875" style="62" customWidth="1"/>
    <col min="775" max="775" width="3.85546875" style="62" customWidth="1"/>
    <col min="776" max="776" width="3.140625" style="62" customWidth="1"/>
    <col min="777" max="777" width="9.140625" style="62"/>
    <col min="778" max="778" width="10.28515625" style="62" customWidth="1"/>
    <col min="779" max="779" width="82.140625" style="62" customWidth="1"/>
    <col min="780" max="780" width="13.5703125" style="62" customWidth="1"/>
    <col min="781" max="1024" width="9.140625" style="62"/>
    <col min="1025" max="1025" width="4.28515625" style="62" customWidth="1"/>
    <col min="1026" max="1026" width="6.5703125" style="62" customWidth="1"/>
    <col min="1027" max="1027" width="39" style="62" customWidth="1"/>
    <col min="1028" max="1028" width="60.7109375" style="62" customWidth="1"/>
    <col min="1029" max="1029" width="19.7109375" style="62" customWidth="1"/>
    <col min="1030" max="1030" width="6.85546875" style="62" customWidth="1"/>
    <col min="1031" max="1031" width="3.85546875" style="62" customWidth="1"/>
    <col min="1032" max="1032" width="3.140625" style="62" customWidth="1"/>
    <col min="1033" max="1033" width="9.140625" style="62"/>
    <col min="1034" max="1034" width="10.28515625" style="62" customWidth="1"/>
    <col min="1035" max="1035" width="82.140625" style="62" customWidth="1"/>
    <col min="1036" max="1036" width="13.5703125" style="62" customWidth="1"/>
    <col min="1037" max="1280" width="9.140625" style="62"/>
    <col min="1281" max="1281" width="4.28515625" style="62" customWidth="1"/>
    <col min="1282" max="1282" width="6.5703125" style="62" customWidth="1"/>
    <col min="1283" max="1283" width="39" style="62" customWidth="1"/>
    <col min="1284" max="1284" width="60.7109375" style="62" customWidth="1"/>
    <col min="1285" max="1285" width="19.7109375" style="62" customWidth="1"/>
    <col min="1286" max="1286" width="6.85546875" style="62" customWidth="1"/>
    <col min="1287" max="1287" width="3.85546875" style="62" customWidth="1"/>
    <col min="1288" max="1288" width="3.140625" style="62" customWidth="1"/>
    <col min="1289" max="1289" width="9.140625" style="62"/>
    <col min="1290" max="1290" width="10.28515625" style="62" customWidth="1"/>
    <col min="1291" max="1291" width="82.140625" style="62" customWidth="1"/>
    <col min="1292" max="1292" width="13.5703125" style="62" customWidth="1"/>
    <col min="1293" max="1536" width="9.140625" style="62"/>
    <col min="1537" max="1537" width="4.28515625" style="62" customWidth="1"/>
    <col min="1538" max="1538" width="6.5703125" style="62" customWidth="1"/>
    <col min="1539" max="1539" width="39" style="62" customWidth="1"/>
    <col min="1540" max="1540" width="60.7109375" style="62" customWidth="1"/>
    <col min="1541" max="1541" width="19.7109375" style="62" customWidth="1"/>
    <col min="1542" max="1542" width="6.85546875" style="62" customWidth="1"/>
    <col min="1543" max="1543" width="3.85546875" style="62" customWidth="1"/>
    <col min="1544" max="1544" width="3.140625" style="62" customWidth="1"/>
    <col min="1545" max="1545" width="9.140625" style="62"/>
    <col min="1546" max="1546" width="10.28515625" style="62" customWidth="1"/>
    <col min="1547" max="1547" width="82.140625" style="62" customWidth="1"/>
    <col min="1548" max="1548" width="13.5703125" style="62" customWidth="1"/>
    <col min="1549" max="1792" width="9.140625" style="62"/>
    <col min="1793" max="1793" width="4.28515625" style="62" customWidth="1"/>
    <col min="1794" max="1794" width="6.5703125" style="62" customWidth="1"/>
    <col min="1795" max="1795" width="39" style="62" customWidth="1"/>
    <col min="1796" max="1796" width="60.7109375" style="62" customWidth="1"/>
    <col min="1797" max="1797" width="19.7109375" style="62" customWidth="1"/>
    <col min="1798" max="1798" width="6.85546875" style="62" customWidth="1"/>
    <col min="1799" max="1799" width="3.85546875" style="62" customWidth="1"/>
    <col min="1800" max="1800" width="3.140625" style="62" customWidth="1"/>
    <col min="1801" max="1801" width="9.140625" style="62"/>
    <col min="1802" max="1802" width="10.28515625" style="62" customWidth="1"/>
    <col min="1803" max="1803" width="82.140625" style="62" customWidth="1"/>
    <col min="1804" max="1804" width="13.5703125" style="62" customWidth="1"/>
    <col min="1805" max="2048" width="9.140625" style="62"/>
    <col min="2049" max="2049" width="4.28515625" style="62" customWidth="1"/>
    <col min="2050" max="2050" width="6.5703125" style="62" customWidth="1"/>
    <col min="2051" max="2051" width="39" style="62" customWidth="1"/>
    <col min="2052" max="2052" width="60.7109375" style="62" customWidth="1"/>
    <col min="2053" max="2053" width="19.7109375" style="62" customWidth="1"/>
    <col min="2054" max="2054" width="6.85546875" style="62" customWidth="1"/>
    <col min="2055" max="2055" width="3.85546875" style="62" customWidth="1"/>
    <col min="2056" max="2056" width="3.140625" style="62" customWidth="1"/>
    <col min="2057" max="2057" width="9.140625" style="62"/>
    <col min="2058" max="2058" width="10.28515625" style="62" customWidth="1"/>
    <col min="2059" max="2059" width="82.140625" style="62" customWidth="1"/>
    <col min="2060" max="2060" width="13.5703125" style="62" customWidth="1"/>
    <col min="2061" max="2304" width="9.140625" style="62"/>
    <col min="2305" max="2305" width="4.28515625" style="62" customWidth="1"/>
    <col min="2306" max="2306" width="6.5703125" style="62" customWidth="1"/>
    <col min="2307" max="2307" width="39" style="62" customWidth="1"/>
    <col min="2308" max="2308" width="60.7109375" style="62" customWidth="1"/>
    <col min="2309" max="2309" width="19.7109375" style="62" customWidth="1"/>
    <col min="2310" max="2310" width="6.85546875" style="62" customWidth="1"/>
    <col min="2311" max="2311" width="3.85546875" style="62" customWidth="1"/>
    <col min="2312" max="2312" width="3.140625" style="62" customWidth="1"/>
    <col min="2313" max="2313" width="9.140625" style="62"/>
    <col min="2314" max="2314" width="10.28515625" style="62" customWidth="1"/>
    <col min="2315" max="2315" width="82.140625" style="62" customWidth="1"/>
    <col min="2316" max="2316" width="13.5703125" style="62" customWidth="1"/>
    <col min="2317" max="2560" width="9.140625" style="62"/>
    <col min="2561" max="2561" width="4.28515625" style="62" customWidth="1"/>
    <col min="2562" max="2562" width="6.5703125" style="62" customWidth="1"/>
    <col min="2563" max="2563" width="39" style="62" customWidth="1"/>
    <col min="2564" max="2564" width="60.7109375" style="62" customWidth="1"/>
    <col min="2565" max="2565" width="19.7109375" style="62" customWidth="1"/>
    <col min="2566" max="2566" width="6.85546875" style="62" customWidth="1"/>
    <col min="2567" max="2567" width="3.85546875" style="62" customWidth="1"/>
    <col min="2568" max="2568" width="3.140625" style="62" customWidth="1"/>
    <col min="2569" max="2569" width="9.140625" style="62"/>
    <col min="2570" max="2570" width="10.28515625" style="62" customWidth="1"/>
    <col min="2571" max="2571" width="82.140625" style="62" customWidth="1"/>
    <col min="2572" max="2572" width="13.5703125" style="62" customWidth="1"/>
    <col min="2573" max="2816" width="9.140625" style="62"/>
    <col min="2817" max="2817" width="4.28515625" style="62" customWidth="1"/>
    <col min="2818" max="2818" width="6.5703125" style="62" customWidth="1"/>
    <col min="2819" max="2819" width="39" style="62" customWidth="1"/>
    <col min="2820" max="2820" width="60.7109375" style="62" customWidth="1"/>
    <col min="2821" max="2821" width="19.7109375" style="62" customWidth="1"/>
    <col min="2822" max="2822" width="6.85546875" style="62" customWidth="1"/>
    <col min="2823" max="2823" width="3.85546875" style="62" customWidth="1"/>
    <col min="2824" max="2824" width="3.140625" style="62" customWidth="1"/>
    <col min="2825" max="2825" width="9.140625" style="62"/>
    <col min="2826" max="2826" width="10.28515625" style="62" customWidth="1"/>
    <col min="2827" max="2827" width="82.140625" style="62" customWidth="1"/>
    <col min="2828" max="2828" width="13.5703125" style="62" customWidth="1"/>
    <col min="2829" max="3072" width="9.140625" style="62"/>
    <col min="3073" max="3073" width="4.28515625" style="62" customWidth="1"/>
    <col min="3074" max="3074" width="6.5703125" style="62" customWidth="1"/>
    <col min="3075" max="3075" width="39" style="62" customWidth="1"/>
    <col min="3076" max="3076" width="60.7109375" style="62" customWidth="1"/>
    <col min="3077" max="3077" width="19.7109375" style="62" customWidth="1"/>
    <col min="3078" max="3078" width="6.85546875" style="62" customWidth="1"/>
    <col min="3079" max="3079" width="3.85546875" style="62" customWidth="1"/>
    <col min="3080" max="3080" width="3.140625" style="62" customWidth="1"/>
    <col min="3081" max="3081" width="9.140625" style="62"/>
    <col min="3082" max="3082" width="10.28515625" style="62" customWidth="1"/>
    <col min="3083" max="3083" width="82.140625" style="62" customWidth="1"/>
    <col min="3084" max="3084" width="13.5703125" style="62" customWidth="1"/>
    <col min="3085" max="3328" width="9.140625" style="62"/>
    <col min="3329" max="3329" width="4.28515625" style="62" customWidth="1"/>
    <col min="3330" max="3330" width="6.5703125" style="62" customWidth="1"/>
    <col min="3331" max="3331" width="39" style="62" customWidth="1"/>
    <col min="3332" max="3332" width="60.7109375" style="62" customWidth="1"/>
    <col min="3333" max="3333" width="19.7109375" style="62" customWidth="1"/>
    <col min="3334" max="3334" width="6.85546875" style="62" customWidth="1"/>
    <col min="3335" max="3335" width="3.85546875" style="62" customWidth="1"/>
    <col min="3336" max="3336" width="3.140625" style="62" customWidth="1"/>
    <col min="3337" max="3337" width="9.140625" style="62"/>
    <col min="3338" max="3338" width="10.28515625" style="62" customWidth="1"/>
    <col min="3339" max="3339" width="82.140625" style="62" customWidth="1"/>
    <col min="3340" max="3340" width="13.5703125" style="62" customWidth="1"/>
    <col min="3341" max="3584" width="9.140625" style="62"/>
    <col min="3585" max="3585" width="4.28515625" style="62" customWidth="1"/>
    <col min="3586" max="3586" width="6.5703125" style="62" customWidth="1"/>
    <col min="3587" max="3587" width="39" style="62" customWidth="1"/>
    <col min="3588" max="3588" width="60.7109375" style="62" customWidth="1"/>
    <col min="3589" max="3589" width="19.7109375" style="62" customWidth="1"/>
    <col min="3590" max="3590" width="6.85546875" style="62" customWidth="1"/>
    <col min="3591" max="3591" width="3.85546875" style="62" customWidth="1"/>
    <col min="3592" max="3592" width="3.140625" style="62" customWidth="1"/>
    <col min="3593" max="3593" width="9.140625" style="62"/>
    <col min="3594" max="3594" width="10.28515625" style="62" customWidth="1"/>
    <col min="3595" max="3595" width="82.140625" style="62" customWidth="1"/>
    <col min="3596" max="3596" width="13.5703125" style="62" customWidth="1"/>
    <col min="3597" max="3840" width="9.140625" style="62"/>
    <col min="3841" max="3841" width="4.28515625" style="62" customWidth="1"/>
    <col min="3842" max="3842" width="6.5703125" style="62" customWidth="1"/>
    <col min="3843" max="3843" width="39" style="62" customWidth="1"/>
    <col min="3844" max="3844" width="60.7109375" style="62" customWidth="1"/>
    <col min="3845" max="3845" width="19.7109375" style="62" customWidth="1"/>
    <col min="3846" max="3846" width="6.85546875" style="62" customWidth="1"/>
    <col min="3847" max="3847" width="3.85546875" style="62" customWidth="1"/>
    <col min="3848" max="3848" width="3.140625" style="62" customWidth="1"/>
    <col min="3849" max="3849" width="9.140625" style="62"/>
    <col min="3850" max="3850" width="10.28515625" style="62" customWidth="1"/>
    <col min="3851" max="3851" width="82.140625" style="62" customWidth="1"/>
    <col min="3852" max="3852" width="13.5703125" style="62" customWidth="1"/>
    <col min="3853" max="4096" width="9.140625" style="62"/>
    <col min="4097" max="4097" width="4.28515625" style="62" customWidth="1"/>
    <col min="4098" max="4098" width="6.5703125" style="62" customWidth="1"/>
    <col min="4099" max="4099" width="39" style="62" customWidth="1"/>
    <col min="4100" max="4100" width="60.7109375" style="62" customWidth="1"/>
    <col min="4101" max="4101" width="19.7109375" style="62" customWidth="1"/>
    <col min="4102" max="4102" width="6.85546875" style="62" customWidth="1"/>
    <col min="4103" max="4103" width="3.85546875" style="62" customWidth="1"/>
    <col min="4104" max="4104" width="3.140625" style="62" customWidth="1"/>
    <col min="4105" max="4105" width="9.140625" style="62"/>
    <col min="4106" max="4106" width="10.28515625" style="62" customWidth="1"/>
    <col min="4107" max="4107" width="82.140625" style="62" customWidth="1"/>
    <col min="4108" max="4108" width="13.5703125" style="62" customWidth="1"/>
    <col min="4109" max="4352" width="9.140625" style="62"/>
    <col min="4353" max="4353" width="4.28515625" style="62" customWidth="1"/>
    <col min="4354" max="4354" width="6.5703125" style="62" customWidth="1"/>
    <col min="4355" max="4355" width="39" style="62" customWidth="1"/>
    <col min="4356" max="4356" width="60.7109375" style="62" customWidth="1"/>
    <col min="4357" max="4357" width="19.7109375" style="62" customWidth="1"/>
    <col min="4358" max="4358" width="6.85546875" style="62" customWidth="1"/>
    <col min="4359" max="4359" width="3.85546875" style="62" customWidth="1"/>
    <col min="4360" max="4360" width="3.140625" style="62" customWidth="1"/>
    <col min="4361" max="4361" width="9.140625" style="62"/>
    <col min="4362" max="4362" width="10.28515625" style="62" customWidth="1"/>
    <col min="4363" max="4363" width="82.140625" style="62" customWidth="1"/>
    <col min="4364" max="4364" width="13.5703125" style="62" customWidth="1"/>
    <col min="4365" max="4608" width="9.140625" style="62"/>
    <col min="4609" max="4609" width="4.28515625" style="62" customWidth="1"/>
    <col min="4610" max="4610" width="6.5703125" style="62" customWidth="1"/>
    <col min="4611" max="4611" width="39" style="62" customWidth="1"/>
    <col min="4612" max="4612" width="60.7109375" style="62" customWidth="1"/>
    <col min="4613" max="4613" width="19.7109375" style="62" customWidth="1"/>
    <col min="4614" max="4614" width="6.85546875" style="62" customWidth="1"/>
    <col min="4615" max="4615" width="3.85546875" style="62" customWidth="1"/>
    <col min="4616" max="4616" width="3.140625" style="62" customWidth="1"/>
    <col min="4617" max="4617" width="9.140625" style="62"/>
    <col min="4618" max="4618" width="10.28515625" style="62" customWidth="1"/>
    <col min="4619" max="4619" width="82.140625" style="62" customWidth="1"/>
    <col min="4620" max="4620" width="13.5703125" style="62" customWidth="1"/>
    <col min="4621" max="4864" width="9.140625" style="62"/>
    <col min="4865" max="4865" width="4.28515625" style="62" customWidth="1"/>
    <col min="4866" max="4866" width="6.5703125" style="62" customWidth="1"/>
    <col min="4867" max="4867" width="39" style="62" customWidth="1"/>
    <col min="4868" max="4868" width="60.7109375" style="62" customWidth="1"/>
    <col min="4869" max="4869" width="19.7109375" style="62" customWidth="1"/>
    <col min="4870" max="4870" width="6.85546875" style="62" customWidth="1"/>
    <col min="4871" max="4871" width="3.85546875" style="62" customWidth="1"/>
    <col min="4872" max="4872" width="3.140625" style="62" customWidth="1"/>
    <col min="4873" max="4873" width="9.140625" style="62"/>
    <col min="4874" max="4874" width="10.28515625" style="62" customWidth="1"/>
    <col min="4875" max="4875" width="82.140625" style="62" customWidth="1"/>
    <col min="4876" max="4876" width="13.5703125" style="62" customWidth="1"/>
    <col min="4877" max="5120" width="9.140625" style="62"/>
    <col min="5121" max="5121" width="4.28515625" style="62" customWidth="1"/>
    <col min="5122" max="5122" width="6.5703125" style="62" customWidth="1"/>
    <col min="5123" max="5123" width="39" style="62" customWidth="1"/>
    <col min="5124" max="5124" width="60.7109375" style="62" customWidth="1"/>
    <col min="5125" max="5125" width="19.7109375" style="62" customWidth="1"/>
    <col min="5126" max="5126" width="6.85546875" style="62" customWidth="1"/>
    <col min="5127" max="5127" width="3.85546875" style="62" customWidth="1"/>
    <col min="5128" max="5128" width="3.140625" style="62" customWidth="1"/>
    <col min="5129" max="5129" width="9.140625" style="62"/>
    <col min="5130" max="5130" width="10.28515625" style="62" customWidth="1"/>
    <col min="5131" max="5131" width="82.140625" style="62" customWidth="1"/>
    <col min="5132" max="5132" width="13.5703125" style="62" customWidth="1"/>
    <col min="5133" max="5376" width="9.140625" style="62"/>
    <col min="5377" max="5377" width="4.28515625" style="62" customWidth="1"/>
    <col min="5378" max="5378" width="6.5703125" style="62" customWidth="1"/>
    <col min="5379" max="5379" width="39" style="62" customWidth="1"/>
    <col min="5380" max="5380" width="60.7109375" style="62" customWidth="1"/>
    <col min="5381" max="5381" width="19.7109375" style="62" customWidth="1"/>
    <col min="5382" max="5382" width="6.85546875" style="62" customWidth="1"/>
    <col min="5383" max="5383" width="3.85546875" style="62" customWidth="1"/>
    <col min="5384" max="5384" width="3.140625" style="62" customWidth="1"/>
    <col min="5385" max="5385" width="9.140625" style="62"/>
    <col min="5386" max="5386" width="10.28515625" style="62" customWidth="1"/>
    <col min="5387" max="5387" width="82.140625" style="62" customWidth="1"/>
    <col min="5388" max="5388" width="13.5703125" style="62" customWidth="1"/>
    <col min="5389" max="5632" width="9.140625" style="62"/>
    <col min="5633" max="5633" width="4.28515625" style="62" customWidth="1"/>
    <col min="5634" max="5634" width="6.5703125" style="62" customWidth="1"/>
    <col min="5635" max="5635" width="39" style="62" customWidth="1"/>
    <col min="5636" max="5636" width="60.7109375" style="62" customWidth="1"/>
    <col min="5637" max="5637" width="19.7109375" style="62" customWidth="1"/>
    <col min="5638" max="5638" width="6.85546875" style="62" customWidth="1"/>
    <col min="5639" max="5639" width="3.85546875" style="62" customWidth="1"/>
    <col min="5640" max="5640" width="3.140625" style="62" customWidth="1"/>
    <col min="5641" max="5641" width="9.140625" style="62"/>
    <col min="5642" max="5642" width="10.28515625" style="62" customWidth="1"/>
    <col min="5643" max="5643" width="82.140625" style="62" customWidth="1"/>
    <col min="5644" max="5644" width="13.5703125" style="62" customWidth="1"/>
    <col min="5645" max="5888" width="9.140625" style="62"/>
    <col min="5889" max="5889" width="4.28515625" style="62" customWidth="1"/>
    <col min="5890" max="5890" width="6.5703125" style="62" customWidth="1"/>
    <col min="5891" max="5891" width="39" style="62" customWidth="1"/>
    <col min="5892" max="5892" width="60.7109375" style="62" customWidth="1"/>
    <col min="5893" max="5893" width="19.7109375" style="62" customWidth="1"/>
    <col min="5894" max="5894" width="6.85546875" style="62" customWidth="1"/>
    <col min="5895" max="5895" width="3.85546875" style="62" customWidth="1"/>
    <col min="5896" max="5896" width="3.140625" style="62" customWidth="1"/>
    <col min="5897" max="5897" width="9.140625" style="62"/>
    <col min="5898" max="5898" width="10.28515625" style="62" customWidth="1"/>
    <col min="5899" max="5899" width="82.140625" style="62" customWidth="1"/>
    <col min="5900" max="5900" width="13.5703125" style="62" customWidth="1"/>
    <col min="5901" max="6144" width="9.140625" style="62"/>
    <col min="6145" max="6145" width="4.28515625" style="62" customWidth="1"/>
    <col min="6146" max="6146" width="6.5703125" style="62" customWidth="1"/>
    <col min="6147" max="6147" width="39" style="62" customWidth="1"/>
    <col min="6148" max="6148" width="60.7109375" style="62" customWidth="1"/>
    <col min="6149" max="6149" width="19.7109375" style="62" customWidth="1"/>
    <col min="6150" max="6150" width="6.85546875" style="62" customWidth="1"/>
    <col min="6151" max="6151" width="3.85546875" style="62" customWidth="1"/>
    <col min="6152" max="6152" width="3.140625" style="62" customWidth="1"/>
    <col min="6153" max="6153" width="9.140625" style="62"/>
    <col min="6154" max="6154" width="10.28515625" style="62" customWidth="1"/>
    <col min="6155" max="6155" width="82.140625" style="62" customWidth="1"/>
    <col min="6156" max="6156" width="13.5703125" style="62" customWidth="1"/>
    <col min="6157" max="6400" width="9.140625" style="62"/>
    <col min="6401" max="6401" width="4.28515625" style="62" customWidth="1"/>
    <col min="6402" max="6402" width="6.5703125" style="62" customWidth="1"/>
    <col min="6403" max="6403" width="39" style="62" customWidth="1"/>
    <col min="6404" max="6404" width="60.7109375" style="62" customWidth="1"/>
    <col min="6405" max="6405" width="19.7109375" style="62" customWidth="1"/>
    <col min="6406" max="6406" width="6.85546875" style="62" customWidth="1"/>
    <col min="6407" max="6407" width="3.85546875" style="62" customWidth="1"/>
    <col min="6408" max="6408" width="3.140625" style="62" customWidth="1"/>
    <col min="6409" max="6409" width="9.140625" style="62"/>
    <col min="6410" max="6410" width="10.28515625" style="62" customWidth="1"/>
    <col min="6411" max="6411" width="82.140625" style="62" customWidth="1"/>
    <col min="6412" max="6412" width="13.5703125" style="62" customWidth="1"/>
    <col min="6413" max="6656" width="9.140625" style="62"/>
    <col min="6657" max="6657" width="4.28515625" style="62" customWidth="1"/>
    <col min="6658" max="6658" width="6.5703125" style="62" customWidth="1"/>
    <col min="6659" max="6659" width="39" style="62" customWidth="1"/>
    <col min="6660" max="6660" width="60.7109375" style="62" customWidth="1"/>
    <col min="6661" max="6661" width="19.7109375" style="62" customWidth="1"/>
    <col min="6662" max="6662" width="6.85546875" style="62" customWidth="1"/>
    <col min="6663" max="6663" width="3.85546875" style="62" customWidth="1"/>
    <col min="6664" max="6664" width="3.140625" style="62" customWidth="1"/>
    <col min="6665" max="6665" width="9.140625" style="62"/>
    <col min="6666" max="6666" width="10.28515625" style="62" customWidth="1"/>
    <col min="6667" max="6667" width="82.140625" style="62" customWidth="1"/>
    <col min="6668" max="6668" width="13.5703125" style="62" customWidth="1"/>
    <col min="6669" max="6912" width="9.140625" style="62"/>
    <col min="6913" max="6913" width="4.28515625" style="62" customWidth="1"/>
    <col min="6914" max="6914" width="6.5703125" style="62" customWidth="1"/>
    <col min="6915" max="6915" width="39" style="62" customWidth="1"/>
    <col min="6916" max="6916" width="60.7109375" style="62" customWidth="1"/>
    <col min="6917" max="6917" width="19.7109375" style="62" customWidth="1"/>
    <col min="6918" max="6918" width="6.85546875" style="62" customWidth="1"/>
    <col min="6919" max="6919" width="3.85546875" style="62" customWidth="1"/>
    <col min="6920" max="6920" width="3.140625" style="62" customWidth="1"/>
    <col min="6921" max="6921" width="9.140625" style="62"/>
    <col min="6922" max="6922" width="10.28515625" style="62" customWidth="1"/>
    <col min="6923" max="6923" width="82.140625" style="62" customWidth="1"/>
    <col min="6924" max="6924" width="13.5703125" style="62" customWidth="1"/>
    <col min="6925" max="7168" width="9.140625" style="62"/>
    <col min="7169" max="7169" width="4.28515625" style="62" customWidth="1"/>
    <col min="7170" max="7170" width="6.5703125" style="62" customWidth="1"/>
    <col min="7171" max="7171" width="39" style="62" customWidth="1"/>
    <col min="7172" max="7172" width="60.7109375" style="62" customWidth="1"/>
    <col min="7173" max="7173" width="19.7109375" style="62" customWidth="1"/>
    <col min="7174" max="7174" width="6.85546875" style="62" customWidth="1"/>
    <col min="7175" max="7175" width="3.85546875" style="62" customWidth="1"/>
    <col min="7176" max="7176" width="3.140625" style="62" customWidth="1"/>
    <col min="7177" max="7177" width="9.140625" style="62"/>
    <col min="7178" max="7178" width="10.28515625" style="62" customWidth="1"/>
    <col min="7179" max="7179" width="82.140625" style="62" customWidth="1"/>
    <col min="7180" max="7180" width="13.5703125" style="62" customWidth="1"/>
    <col min="7181" max="7424" width="9.140625" style="62"/>
    <col min="7425" max="7425" width="4.28515625" style="62" customWidth="1"/>
    <col min="7426" max="7426" width="6.5703125" style="62" customWidth="1"/>
    <col min="7427" max="7427" width="39" style="62" customWidth="1"/>
    <col min="7428" max="7428" width="60.7109375" style="62" customWidth="1"/>
    <col min="7429" max="7429" width="19.7109375" style="62" customWidth="1"/>
    <col min="7430" max="7430" width="6.85546875" style="62" customWidth="1"/>
    <col min="7431" max="7431" width="3.85546875" style="62" customWidth="1"/>
    <col min="7432" max="7432" width="3.140625" style="62" customWidth="1"/>
    <col min="7433" max="7433" width="9.140625" style="62"/>
    <col min="7434" max="7434" width="10.28515625" style="62" customWidth="1"/>
    <col min="7435" max="7435" width="82.140625" style="62" customWidth="1"/>
    <col min="7436" max="7436" width="13.5703125" style="62" customWidth="1"/>
    <col min="7437" max="7680" width="9.140625" style="62"/>
    <col min="7681" max="7681" width="4.28515625" style="62" customWidth="1"/>
    <col min="7682" max="7682" width="6.5703125" style="62" customWidth="1"/>
    <col min="7683" max="7683" width="39" style="62" customWidth="1"/>
    <col min="7684" max="7684" width="60.7109375" style="62" customWidth="1"/>
    <col min="7685" max="7685" width="19.7109375" style="62" customWidth="1"/>
    <col min="7686" max="7686" width="6.85546875" style="62" customWidth="1"/>
    <col min="7687" max="7687" width="3.85546875" style="62" customWidth="1"/>
    <col min="7688" max="7688" width="3.140625" style="62" customWidth="1"/>
    <col min="7689" max="7689" width="9.140625" style="62"/>
    <col min="7690" max="7690" width="10.28515625" style="62" customWidth="1"/>
    <col min="7691" max="7691" width="82.140625" style="62" customWidth="1"/>
    <col min="7692" max="7692" width="13.5703125" style="62" customWidth="1"/>
    <col min="7693" max="7936" width="9.140625" style="62"/>
    <col min="7937" max="7937" width="4.28515625" style="62" customWidth="1"/>
    <col min="7938" max="7938" width="6.5703125" style="62" customWidth="1"/>
    <col min="7939" max="7939" width="39" style="62" customWidth="1"/>
    <col min="7940" max="7940" width="60.7109375" style="62" customWidth="1"/>
    <col min="7941" max="7941" width="19.7109375" style="62" customWidth="1"/>
    <col min="7942" max="7942" width="6.85546875" style="62" customWidth="1"/>
    <col min="7943" max="7943" width="3.85546875" style="62" customWidth="1"/>
    <col min="7944" max="7944" width="3.140625" style="62" customWidth="1"/>
    <col min="7945" max="7945" width="9.140625" style="62"/>
    <col min="7946" max="7946" width="10.28515625" style="62" customWidth="1"/>
    <col min="7947" max="7947" width="82.140625" style="62" customWidth="1"/>
    <col min="7948" max="7948" width="13.5703125" style="62" customWidth="1"/>
    <col min="7949" max="8192" width="9.140625" style="62"/>
    <col min="8193" max="8193" width="4.28515625" style="62" customWidth="1"/>
    <col min="8194" max="8194" width="6.5703125" style="62" customWidth="1"/>
    <col min="8195" max="8195" width="39" style="62" customWidth="1"/>
    <col min="8196" max="8196" width="60.7109375" style="62" customWidth="1"/>
    <col min="8197" max="8197" width="19.7109375" style="62" customWidth="1"/>
    <col min="8198" max="8198" width="6.85546875" style="62" customWidth="1"/>
    <col min="8199" max="8199" width="3.85546875" style="62" customWidth="1"/>
    <col min="8200" max="8200" width="3.140625" style="62" customWidth="1"/>
    <col min="8201" max="8201" width="9.140625" style="62"/>
    <col min="8202" max="8202" width="10.28515625" style="62" customWidth="1"/>
    <col min="8203" max="8203" width="82.140625" style="62" customWidth="1"/>
    <col min="8204" max="8204" width="13.5703125" style="62" customWidth="1"/>
    <col min="8205" max="8448" width="9.140625" style="62"/>
    <col min="8449" max="8449" width="4.28515625" style="62" customWidth="1"/>
    <col min="8450" max="8450" width="6.5703125" style="62" customWidth="1"/>
    <col min="8451" max="8451" width="39" style="62" customWidth="1"/>
    <col min="8452" max="8452" width="60.7109375" style="62" customWidth="1"/>
    <col min="8453" max="8453" width="19.7109375" style="62" customWidth="1"/>
    <col min="8454" max="8454" width="6.85546875" style="62" customWidth="1"/>
    <col min="8455" max="8455" width="3.85546875" style="62" customWidth="1"/>
    <col min="8456" max="8456" width="3.140625" style="62" customWidth="1"/>
    <col min="8457" max="8457" width="9.140625" style="62"/>
    <col min="8458" max="8458" width="10.28515625" style="62" customWidth="1"/>
    <col min="8459" max="8459" width="82.140625" style="62" customWidth="1"/>
    <col min="8460" max="8460" width="13.5703125" style="62" customWidth="1"/>
    <col min="8461" max="8704" width="9.140625" style="62"/>
    <col min="8705" max="8705" width="4.28515625" style="62" customWidth="1"/>
    <col min="8706" max="8706" width="6.5703125" style="62" customWidth="1"/>
    <col min="8707" max="8707" width="39" style="62" customWidth="1"/>
    <col min="8708" max="8708" width="60.7109375" style="62" customWidth="1"/>
    <col min="8709" max="8709" width="19.7109375" style="62" customWidth="1"/>
    <col min="8710" max="8710" width="6.85546875" style="62" customWidth="1"/>
    <col min="8711" max="8711" width="3.85546875" style="62" customWidth="1"/>
    <col min="8712" max="8712" width="3.140625" style="62" customWidth="1"/>
    <col min="8713" max="8713" width="9.140625" style="62"/>
    <col min="8714" max="8714" width="10.28515625" style="62" customWidth="1"/>
    <col min="8715" max="8715" width="82.140625" style="62" customWidth="1"/>
    <col min="8716" max="8716" width="13.5703125" style="62" customWidth="1"/>
    <col min="8717" max="8960" width="9.140625" style="62"/>
    <col min="8961" max="8961" width="4.28515625" style="62" customWidth="1"/>
    <col min="8962" max="8962" width="6.5703125" style="62" customWidth="1"/>
    <col min="8963" max="8963" width="39" style="62" customWidth="1"/>
    <col min="8964" max="8964" width="60.7109375" style="62" customWidth="1"/>
    <col min="8965" max="8965" width="19.7109375" style="62" customWidth="1"/>
    <col min="8966" max="8966" width="6.85546875" style="62" customWidth="1"/>
    <col min="8967" max="8967" width="3.85546875" style="62" customWidth="1"/>
    <col min="8968" max="8968" width="3.140625" style="62" customWidth="1"/>
    <col min="8969" max="8969" width="9.140625" style="62"/>
    <col min="8970" max="8970" width="10.28515625" style="62" customWidth="1"/>
    <col min="8971" max="8971" width="82.140625" style="62" customWidth="1"/>
    <col min="8972" max="8972" width="13.5703125" style="62" customWidth="1"/>
    <col min="8973" max="9216" width="9.140625" style="62"/>
    <col min="9217" max="9217" width="4.28515625" style="62" customWidth="1"/>
    <col min="9218" max="9218" width="6.5703125" style="62" customWidth="1"/>
    <col min="9219" max="9219" width="39" style="62" customWidth="1"/>
    <col min="9220" max="9220" width="60.7109375" style="62" customWidth="1"/>
    <col min="9221" max="9221" width="19.7109375" style="62" customWidth="1"/>
    <col min="9222" max="9222" width="6.85546875" style="62" customWidth="1"/>
    <col min="9223" max="9223" width="3.85546875" style="62" customWidth="1"/>
    <col min="9224" max="9224" width="3.140625" style="62" customWidth="1"/>
    <col min="9225" max="9225" width="9.140625" style="62"/>
    <col min="9226" max="9226" width="10.28515625" style="62" customWidth="1"/>
    <col min="9227" max="9227" width="82.140625" style="62" customWidth="1"/>
    <col min="9228" max="9228" width="13.5703125" style="62" customWidth="1"/>
    <col min="9229" max="9472" width="9.140625" style="62"/>
    <col min="9473" max="9473" width="4.28515625" style="62" customWidth="1"/>
    <col min="9474" max="9474" width="6.5703125" style="62" customWidth="1"/>
    <col min="9475" max="9475" width="39" style="62" customWidth="1"/>
    <col min="9476" max="9476" width="60.7109375" style="62" customWidth="1"/>
    <col min="9477" max="9477" width="19.7109375" style="62" customWidth="1"/>
    <col min="9478" max="9478" width="6.85546875" style="62" customWidth="1"/>
    <col min="9479" max="9479" width="3.85546875" style="62" customWidth="1"/>
    <col min="9480" max="9480" width="3.140625" style="62" customWidth="1"/>
    <col min="9481" max="9481" width="9.140625" style="62"/>
    <col min="9482" max="9482" width="10.28515625" style="62" customWidth="1"/>
    <col min="9483" max="9483" width="82.140625" style="62" customWidth="1"/>
    <col min="9484" max="9484" width="13.5703125" style="62" customWidth="1"/>
    <col min="9485" max="9728" width="9.140625" style="62"/>
    <col min="9729" max="9729" width="4.28515625" style="62" customWidth="1"/>
    <col min="9730" max="9730" width="6.5703125" style="62" customWidth="1"/>
    <col min="9731" max="9731" width="39" style="62" customWidth="1"/>
    <col min="9732" max="9732" width="60.7109375" style="62" customWidth="1"/>
    <col min="9733" max="9733" width="19.7109375" style="62" customWidth="1"/>
    <col min="9734" max="9734" width="6.85546875" style="62" customWidth="1"/>
    <col min="9735" max="9735" width="3.85546875" style="62" customWidth="1"/>
    <col min="9736" max="9736" width="3.140625" style="62" customWidth="1"/>
    <col min="9737" max="9737" width="9.140625" style="62"/>
    <col min="9738" max="9738" width="10.28515625" style="62" customWidth="1"/>
    <col min="9739" max="9739" width="82.140625" style="62" customWidth="1"/>
    <col min="9740" max="9740" width="13.5703125" style="62" customWidth="1"/>
    <col min="9741" max="9984" width="9.140625" style="62"/>
    <col min="9985" max="9985" width="4.28515625" style="62" customWidth="1"/>
    <col min="9986" max="9986" width="6.5703125" style="62" customWidth="1"/>
    <col min="9987" max="9987" width="39" style="62" customWidth="1"/>
    <col min="9988" max="9988" width="60.7109375" style="62" customWidth="1"/>
    <col min="9989" max="9989" width="19.7109375" style="62" customWidth="1"/>
    <col min="9990" max="9990" width="6.85546875" style="62" customWidth="1"/>
    <col min="9991" max="9991" width="3.85546875" style="62" customWidth="1"/>
    <col min="9992" max="9992" width="3.140625" style="62" customWidth="1"/>
    <col min="9993" max="9993" width="9.140625" style="62"/>
    <col min="9994" max="9994" width="10.28515625" style="62" customWidth="1"/>
    <col min="9995" max="9995" width="82.140625" style="62" customWidth="1"/>
    <col min="9996" max="9996" width="13.5703125" style="62" customWidth="1"/>
    <col min="9997" max="10240" width="9.140625" style="62"/>
    <col min="10241" max="10241" width="4.28515625" style="62" customWidth="1"/>
    <col min="10242" max="10242" width="6.5703125" style="62" customWidth="1"/>
    <col min="10243" max="10243" width="39" style="62" customWidth="1"/>
    <col min="10244" max="10244" width="60.7109375" style="62" customWidth="1"/>
    <col min="10245" max="10245" width="19.7109375" style="62" customWidth="1"/>
    <col min="10246" max="10246" width="6.85546875" style="62" customWidth="1"/>
    <col min="10247" max="10247" width="3.85546875" style="62" customWidth="1"/>
    <col min="10248" max="10248" width="3.140625" style="62" customWidth="1"/>
    <col min="10249" max="10249" width="9.140625" style="62"/>
    <col min="10250" max="10250" width="10.28515625" style="62" customWidth="1"/>
    <col min="10251" max="10251" width="82.140625" style="62" customWidth="1"/>
    <col min="10252" max="10252" width="13.5703125" style="62" customWidth="1"/>
    <col min="10253" max="10496" width="9.140625" style="62"/>
    <col min="10497" max="10497" width="4.28515625" style="62" customWidth="1"/>
    <col min="10498" max="10498" width="6.5703125" style="62" customWidth="1"/>
    <col min="10499" max="10499" width="39" style="62" customWidth="1"/>
    <col min="10500" max="10500" width="60.7109375" style="62" customWidth="1"/>
    <col min="10501" max="10501" width="19.7109375" style="62" customWidth="1"/>
    <col min="10502" max="10502" width="6.85546875" style="62" customWidth="1"/>
    <col min="10503" max="10503" width="3.85546875" style="62" customWidth="1"/>
    <col min="10504" max="10504" width="3.140625" style="62" customWidth="1"/>
    <col min="10505" max="10505" width="9.140625" style="62"/>
    <col min="10506" max="10506" width="10.28515625" style="62" customWidth="1"/>
    <col min="10507" max="10507" width="82.140625" style="62" customWidth="1"/>
    <col min="10508" max="10508" width="13.5703125" style="62" customWidth="1"/>
    <col min="10509" max="10752" width="9.140625" style="62"/>
    <col min="10753" max="10753" width="4.28515625" style="62" customWidth="1"/>
    <col min="10754" max="10754" width="6.5703125" style="62" customWidth="1"/>
    <col min="10755" max="10755" width="39" style="62" customWidth="1"/>
    <col min="10756" max="10756" width="60.7109375" style="62" customWidth="1"/>
    <col min="10757" max="10757" width="19.7109375" style="62" customWidth="1"/>
    <col min="10758" max="10758" width="6.85546875" style="62" customWidth="1"/>
    <col min="10759" max="10759" width="3.85546875" style="62" customWidth="1"/>
    <col min="10760" max="10760" width="3.140625" style="62" customWidth="1"/>
    <col min="10761" max="10761" width="9.140625" style="62"/>
    <col min="10762" max="10762" width="10.28515625" style="62" customWidth="1"/>
    <col min="10763" max="10763" width="82.140625" style="62" customWidth="1"/>
    <col min="10764" max="10764" width="13.5703125" style="62" customWidth="1"/>
    <col min="10765" max="11008" width="9.140625" style="62"/>
    <col min="11009" max="11009" width="4.28515625" style="62" customWidth="1"/>
    <col min="11010" max="11010" width="6.5703125" style="62" customWidth="1"/>
    <col min="11011" max="11011" width="39" style="62" customWidth="1"/>
    <col min="11012" max="11012" width="60.7109375" style="62" customWidth="1"/>
    <col min="11013" max="11013" width="19.7109375" style="62" customWidth="1"/>
    <col min="11014" max="11014" width="6.85546875" style="62" customWidth="1"/>
    <col min="11015" max="11015" width="3.85546875" style="62" customWidth="1"/>
    <col min="11016" max="11016" width="3.140625" style="62" customWidth="1"/>
    <col min="11017" max="11017" width="9.140625" style="62"/>
    <col min="11018" max="11018" width="10.28515625" style="62" customWidth="1"/>
    <col min="11019" max="11019" width="82.140625" style="62" customWidth="1"/>
    <col min="11020" max="11020" width="13.5703125" style="62" customWidth="1"/>
    <col min="11021" max="11264" width="9.140625" style="62"/>
    <col min="11265" max="11265" width="4.28515625" style="62" customWidth="1"/>
    <col min="11266" max="11266" width="6.5703125" style="62" customWidth="1"/>
    <col min="11267" max="11267" width="39" style="62" customWidth="1"/>
    <col min="11268" max="11268" width="60.7109375" style="62" customWidth="1"/>
    <col min="11269" max="11269" width="19.7109375" style="62" customWidth="1"/>
    <col min="11270" max="11270" width="6.85546875" style="62" customWidth="1"/>
    <col min="11271" max="11271" width="3.85546875" style="62" customWidth="1"/>
    <col min="11272" max="11272" width="3.140625" style="62" customWidth="1"/>
    <col min="11273" max="11273" width="9.140625" style="62"/>
    <col min="11274" max="11274" width="10.28515625" style="62" customWidth="1"/>
    <col min="11275" max="11275" width="82.140625" style="62" customWidth="1"/>
    <col min="11276" max="11276" width="13.5703125" style="62" customWidth="1"/>
    <col min="11277" max="11520" width="9.140625" style="62"/>
    <col min="11521" max="11521" width="4.28515625" style="62" customWidth="1"/>
    <col min="11522" max="11522" width="6.5703125" style="62" customWidth="1"/>
    <col min="11523" max="11523" width="39" style="62" customWidth="1"/>
    <col min="11524" max="11524" width="60.7109375" style="62" customWidth="1"/>
    <col min="11525" max="11525" width="19.7109375" style="62" customWidth="1"/>
    <col min="11526" max="11526" width="6.85546875" style="62" customWidth="1"/>
    <col min="11527" max="11527" width="3.85546875" style="62" customWidth="1"/>
    <col min="11528" max="11528" width="3.140625" style="62" customWidth="1"/>
    <col min="11529" max="11529" width="9.140625" style="62"/>
    <col min="11530" max="11530" width="10.28515625" style="62" customWidth="1"/>
    <col min="11531" max="11531" width="82.140625" style="62" customWidth="1"/>
    <col min="11532" max="11532" width="13.5703125" style="62" customWidth="1"/>
    <col min="11533" max="11776" width="9.140625" style="62"/>
    <col min="11777" max="11777" width="4.28515625" style="62" customWidth="1"/>
    <col min="11778" max="11778" width="6.5703125" style="62" customWidth="1"/>
    <col min="11779" max="11779" width="39" style="62" customWidth="1"/>
    <col min="11780" max="11780" width="60.7109375" style="62" customWidth="1"/>
    <col min="11781" max="11781" width="19.7109375" style="62" customWidth="1"/>
    <col min="11782" max="11782" width="6.85546875" style="62" customWidth="1"/>
    <col min="11783" max="11783" width="3.85546875" style="62" customWidth="1"/>
    <col min="11784" max="11784" width="3.140625" style="62" customWidth="1"/>
    <col min="11785" max="11785" width="9.140625" style="62"/>
    <col min="11786" max="11786" width="10.28515625" style="62" customWidth="1"/>
    <col min="11787" max="11787" width="82.140625" style="62" customWidth="1"/>
    <col min="11788" max="11788" width="13.5703125" style="62" customWidth="1"/>
    <col min="11789" max="12032" width="9.140625" style="62"/>
    <col min="12033" max="12033" width="4.28515625" style="62" customWidth="1"/>
    <col min="12034" max="12034" width="6.5703125" style="62" customWidth="1"/>
    <col min="12035" max="12035" width="39" style="62" customWidth="1"/>
    <col min="12036" max="12036" width="60.7109375" style="62" customWidth="1"/>
    <col min="12037" max="12037" width="19.7109375" style="62" customWidth="1"/>
    <col min="12038" max="12038" width="6.85546875" style="62" customWidth="1"/>
    <col min="12039" max="12039" width="3.85546875" style="62" customWidth="1"/>
    <col min="12040" max="12040" width="3.140625" style="62" customWidth="1"/>
    <col min="12041" max="12041" width="9.140625" style="62"/>
    <col min="12042" max="12042" width="10.28515625" style="62" customWidth="1"/>
    <col min="12043" max="12043" width="82.140625" style="62" customWidth="1"/>
    <col min="12044" max="12044" width="13.5703125" style="62" customWidth="1"/>
    <col min="12045" max="12288" width="9.140625" style="62"/>
    <col min="12289" max="12289" width="4.28515625" style="62" customWidth="1"/>
    <col min="12290" max="12290" width="6.5703125" style="62" customWidth="1"/>
    <col min="12291" max="12291" width="39" style="62" customWidth="1"/>
    <col min="12292" max="12292" width="60.7109375" style="62" customWidth="1"/>
    <col min="12293" max="12293" width="19.7109375" style="62" customWidth="1"/>
    <col min="12294" max="12294" width="6.85546875" style="62" customWidth="1"/>
    <col min="12295" max="12295" width="3.85546875" style="62" customWidth="1"/>
    <col min="12296" max="12296" width="3.140625" style="62" customWidth="1"/>
    <col min="12297" max="12297" width="9.140625" style="62"/>
    <col min="12298" max="12298" width="10.28515625" style="62" customWidth="1"/>
    <col min="12299" max="12299" width="82.140625" style="62" customWidth="1"/>
    <col min="12300" max="12300" width="13.5703125" style="62" customWidth="1"/>
    <col min="12301" max="12544" width="9.140625" style="62"/>
    <col min="12545" max="12545" width="4.28515625" style="62" customWidth="1"/>
    <col min="12546" max="12546" width="6.5703125" style="62" customWidth="1"/>
    <col min="12547" max="12547" width="39" style="62" customWidth="1"/>
    <col min="12548" max="12548" width="60.7109375" style="62" customWidth="1"/>
    <col min="12549" max="12549" width="19.7109375" style="62" customWidth="1"/>
    <col min="12550" max="12550" width="6.85546875" style="62" customWidth="1"/>
    <col min="12551" max="12551" width="3.85546875" style="62" customWidth="1"/>
    <col min="12552" max="12552" width="3.140625" style="62" customWidth="1"/>
    <col min="12553" max="12553" width="9.140625" style="62"/>
    <col min="12554" max="12554" width="10.28515625" style="62" customWidth="1"/>
    <col min="12555" max="12555" width="82.140625" style="62" customWidth="1"/>
    <col min="12556" max="12556" width="13.5703125" style="62" customWidth="1"/>
    <col min="12557" max="12800" width="9.140625" style="62"/>
    <col min="12801" max="12801" width="4.28515625" style="62" customWidth="1"/>
    <col min="12802" max="12802" width="6.5703125" style="62" customWidth="1"/>
    <col min="12803" max="12803" width="39" style="62" customWidth="1"/>
    <col min="12804" max="12804" width="60.7109375" style="62" customWidth="1"/>
    <col min="12805" max="12805" width="19.7109375" style="62" customWidth="1"/>
    <col min="12806" max="12806" width="6.85546875" style="62" customWidth="1"/>
    <col min="12807" max="12807" width="3.85546875" style="62" customWidth="1"/>
    <col min="12808" max="12808" width="3.140625" style="62" customWidth="1"/>
    <col min="12809" max="12809" width="9.140625" style="62"/>
    <col min="12810" max="12810" width="10.28515625" style="62" customWidth="1"/>
    <col min="12811" max="12811" width="82.140625" style="62" customWidth="1"/>
    <col min="12812" max="12812" width="13.5703125" style="62" customWidth="1"/>
    <col min="12813" max="13056" width="9.140625" style="62"/>
    <col min="13057" max="13057" width="4.28515625" style="62" customWidth="1"/>
    <col min="13058" max="13058" width="6.5703125" style="62" customWidth="1"/>
    <col min="13059" max="13059" width="39" style="62" customWidth="1"/>
    <col min="13060" max="13060" width="60.7109375" style="62" customWidth="1"/>
    <col min="13061" max="13061" width="19.7109375" style="62" customWidth="1"/>
    <col min="13062" max="13062" width="6.85546875" style="62" customWidth="1"/>
    <col min="13063" max="13063" width="3.85546875" style="62" customWidth="1"/>
    <col min="13064" max="13064" width="3.140625" style="62" customWidth="1"/>
    <col min="13065" max="13065" width="9.140625" style="62"/>
    <col min="13066" max="13066" width="10.28515625" style="62" customWidth="1"/>
    <col min="13067" max="13067" width="82.140625" style="62" customWidth="1"/>
    <col min="13068" max="13068" width="13.5703125" style="62" customWidth="1"/>
    <col min="13069" max="13312" width="9.140625" style="62"/>
    <col min="13313" max="13313" width="4.28515625" style="62" customWidth="1"/>
    <col min="13314" max="13314" width="6.5703125" style="62" customWidth="1"/>
    <col min="13315" max="13315" width="39" style="62" customWidth="1"/>
    <col min="13316" max="13316" width="60.7109375" style="62" customWidth="1"/>
    <col min="13317" max="13317" width="19.7109375" style="62" customWidth="1"/>
    <col min="13318" max="13318" width="6.85546875" style="62" customWidth="1"/>
    <col min="13319" max="13319" width="3.85546875" style="62" customWidth="1"/>
    <col min="13320" max="13320" width="3.140625" style="62" customWidth="1"/>
    <col min="13321" max="13321" width="9.140625" style="62"/>
    <col min="13322" max="13322" width="10.28515625" style="62" customWidth="1"/>
    <col min="13323" max="13323" width="82.140625" style="62" customWidth="1"/>
    <col min="13324" max="13324" width="13.5703125" style="62" customWidth="1"/>
    <col min="13325" max="13568" width="9.140625" style="62"/>
    <col min="13569" max="13569" width="4.28515625" style="62" customWidth="1"/>
    <col min="13570" max="13570" width="6.5703125" style="62" customWidth="1"/>
    <col min="13571" max="13571" width="39" style="62" customWidth="1"/>
    <col min="13572" max="13572" width="60.7109375" style="62" customWidth="1"/>
    <col min="13573" max="13573" width="19.7109375" style="62" customWidth="1"/>
    <col min="13574" max="13574" width="6.85546875" style="62" customWidth="1"/>
    <col min="13575" max="13575" width="3.85546875" style="62" customWidth="1"/>
    <col min="13576" max="13576" width="3.140625" style="62" customWidth="1"/>
    <col min="13577" max="13577" width="9.140625" style="62"/>
    <col min="13578" max="13578" width="10.28515625" style="62" customWidth="1"/>
    <col min="13579" max="13579" width="82.140625" style="62" customWidth="1"/>
    <col min="13580" max="13580" width="13.5703125" style="62" customWidth="1"/>
    <col min="13581" max="13824" width="9.140625" style="62"/>
    <col min="13825" max="13825" width="4.28515625" style="62" customWidth="1"/>
    <col min="13826" max="13826" width="6.5703125" style="62" customWidth="1"/>
    <col min="13827" max="13827" width="39" style="62" customWidth="1"/>
    <col min="13828" max="13828" width="60.7109375" style="62" customWidth="1"/>
    <col min="13829" max="13829" width="19.7109375" style="62" customWidth="1"/>
    <col min="13830" max="13830" width="6.85546875" style="62" customWidth="1"/>
    <col min="13831" max="13831" width="3.85546875" style="62" customWidth="1"/>
    <col min="13832" max="13832" width="3.140625" style="62" customWidth="1"/>
    <col min="13833" max="13833" width="9.140625" style="62"/>
    <col min="13834" max="13834" width="10.28515625" style="62" customWidth="1"/>
    <col min="13835" max="13835" width="82.140625" style="62" customWidth="1"/>
    <col min="13836" max="13836" width="13.5703125" style="62" customWidth="1"/>
    <col min="13837" max="14080" width="9.140625" style="62"/>
    <col min="14081" max="14081" width="4.28515625" style="62" customWidth="1"/>
    <col min="14082" max="14082" width="6.5703125" style="62" customWidth="1"/>
    <col min="14083" max="14083" width="39" style="62" customWidth="1"/>
    <col min="14084" max="14084" width="60.7109375" style="62" customWidth="1"/>
    <col min="14085" max="14085" width="19.7109375" style="62" customWidth="1"/>
    <col min="14086" max="14086" width="6.85546875" style="62" customWidth="1"/>
    <col min="14087" max="14087" width="3.85546875" style="62" customWidth="1"/>
    <col min="14088" max="14088" width="3.140625" style="62" customWidth="1"/>
    <col min="14089" max="14089" width="9.140625" style="62"/>
    <col min="14090" max="14090" width="10.28515625" style="62" customWidth="1"/>
    <col min="14091" max="14091" width="82.140625" style="62" customWidth="1"/>
    <col min="14092" max="14092" width="13.5703125" style="62" customWidth="1"/>
    <col min="14093" max="14336" width="9.140625" style="62"/>
    <col min="14337" max="14337" width="4.28515625" style="62" customWidth="1"/>
    <col min="14338" max="14338" width="6.5703125" style="62" customWidth="1"/>
    <col min="14339" max="14339" width="39" style="62" customWidth="1"/>
    <col min="14340" max="14340" width="60.7109375" style="62" customWidth="1"/>
    <col min="14341" max="14341" width="19.7109375" style="62" customWidth="1"/>
    <col min="14342" max="14342" width="6.85546875" style="62" customWidth="1"/>
    <col min="14343" max="14343" width="3.85546875" style="62" customWidth="1"/>
    <col min="14344" max="14344" width="3.140625" style="62" customWidth="1"/>
    <col min="14345" max="14345" width="9.140625" style="62"/>
    <col min="14346" max="14346" width="10.28515625" style="62" customWidth="1"/>
    <col min="14347" max="14347" width="82.140625" style="62" customWidth="1"/>
    <col min="14348" max="14348" width="13.5703125" style="62" customWidth="1"/>
    <col min="14349" max="14592" width="9.140625" style="62"/>
    <col min="14593" max="14593" width="4.28515625" style="62" customWidth="1"/>
    <col min="14594" max="14594" width="6.5703125" style="62" customWidth="1"/>
    <col min="14595" max="14595" width="39" style="62" customWidth="1"/>
    <col min="14596" max="14596" width="60.7109375" style="62" customWidth="1"/>
    <col min="14597" max="14597" width="19.7109375" style="62" customWidth="1"/>
    <col min="14598" max="14598" width="6.85546875" style="62" customWidth="1"/>
    <col min="14599" max="14599" width="3.85546875" style="62" customWidth="1"/>
    <col min="14600" max="14600" width="3.140625" style="62" customWidth="1"/>
    <col min="14601" max="14601" width="9.140625" style="62"/>
    <col min="14602" max="14602" width="10.28515625" style="62" customWidth="1"/>
    <col min="14603" max="14603" width="82.140625" style="62" customWidth="1"/>
    <col min="14604" max="14604" width="13.5703125" style="62" customWidth="1"/>
    <col min="14605" max="14848" width="9.140625" style="62"/>
    <col min="14849" max="14849" width="4.28515625" style="62" customWidth="1"/>
    <col min="14850" max="14850" width="6.5703125" style="62" customWidth="1"/>
    <col min="14851" max="14851" width="39" style="62" customWidth="1"/>
    <col min="14852" max="14852" width="60.7109375" style="62" customWidth="1"/>
    <col min="14853" max="14853" width="19.7109375" style="62" customWidth="1"/>
    <col min="14854" max="14854" width="6.85546875" style="62" customWidth="1"/>
    <col min="14855" max="14855" width="3.85546875" style="62" customWidth="1"/>
    <col min="14856" max="14856" width="3.140625" style="62" customWidth="1"/>
    <col min="14857" max="14857" width="9.140625" style="62"/>
    <col min="14858" max="14858" width="10.28515625" style="62" customWidth="1"/>
    <col min="14859" max="14859" width="82.140625" style="62" customWidth="1"/>
    <col min="14860" max="14860" width="13.5703125" style="62" customWidth="1"/>
    <col min="14861" max="15104" width="9.140625" style="62"/>
    <col min="15105" max="15105" width="4.28515625" style="62" customWidth="1"/>
    <col min="15106" max="15106" width="6.5703125" style="62" customWidth="1"/>
    <col min="15107" max="15107" width="39" style="62" customWidth="1"/>
    <col min="15108" max="15108" width="60.7109375" style="62" customWidth="1"/>
    <col min="15109" max="15109" width="19.7109375" style="62" customWidth="1"/>
    <col min="15110" max="15110" width="6.85546875" style="62" customWidth="1"/>
    <col min="15111" max="15111" width="3.85546875" style="62" customWidth="1"/>
    <col min="15112" max="15112" width="3.140625" style="62" customWidth="1"/>
    <col min="15113" max="15113" width="9.140625" style="62"/>
    <col min="15114" max="15114" width="10.28515625" style="62" customWidth="1"/>
    <col min="15115" max="15115" width="82.140625" style="62" customWidth="1"/>
    <col min="15116" max="15116" width="13.5703125" style="62" customWidth="1"/>
    <col min="15117" max="15360" width="9.140625" style="62"/>
    <col min="15361" max="15361" width="4.28515625" style="62" customWidth="1"/>
    <col min="15362" max="15362" width="6.5703125" style="62" customWidth="1"/>
    <col min="15363" max="15363" width="39" style="62" customWidth="1"/>
    <col min="15364" max="15364" width="60.7109375" style="62" customWidth="1"/>
    <col min="15365" max="15365" width="19.7109375" style="62" customWidth="1"/>
    <col min="15366" max="15366" width="6.85546875" style="62" customWidth="1"/>
    <col min="15367" max="15367" width="3.85546875" style="62" customWidth="1"/>
    <col min="15368" max="15368" width="3.140625" style="62" customWidth="1"/>
    <col min="15369" max="15369" width="9.140625" style="62"/>
    <col min="15370" max="15370" width="10.28515625" style="62" customWidth="1"/>
    <col min="15371" max="15371" width="82.140625" style="62" customWidth="1"/>
    <col min="15372" max="15372" width="13.5703125" style="62" customWidth="1"/>
    <col min="15373" max="15616" width="9.140625" style="62"/>
    <col min="15617" max="15617" width="4.28515625" style="62" customWidth="1"/>
    <col min="15618" max="15618" width="6.5703125" style="62" customWidth="1"/>
    <col min="15619" max="15619" width="39" style="62" customWidth="1"/>
    <col min="15620" max="15620" width="60.7109375" style="62" customWidth="1"/>
    <col min="15621" max="15621" width="19.7109375" style="62" customWidth="1"/>
    <col min="15622" max="15622" width="6.85546875" style="62" customWidth="1"/>
    <col min="15623" max="15623" width="3.85546875" style="62" customWidth="1"/>
    <col min="15624" max="15624" width="3.140625" style="62" customWidth="1"/>
    <col min="15625" max="15625" width="9.140625" style="62"/>
    <col min="15626" max="15626" width="10.28515625" style="62" customWidth="1"/>
    <col min="15627" max="15627" width="82.140625" style="62" customWidth="1"/>
    <col min="15628" max="15628" width="13.5703125" style="62" customWidth="1"/>
    <col min="15629" max="15872" width="9.140625" style="62"/>
    <col min="15873" max="15873" width="4.28515625" style="62" customWidth="1"/>
    <col min="15874" max="15874" width="6.5703125" style="62" customWidth="1"/>
    <col min="15875" max="15875" width="39" style="62" customWidth="1"/>
    <col min="15876" max="15876" width="60.7109375" style="62" customWidth="1"/>
    <col min="15877" max="15877" width="19.7109375" style="62" customWidth="1"/>
    <col min="15878" max="15878" width="6.85546875" style="62" customWidth="1"/>
    <col min="15879" max="15879" width="3.85546875" style="62" customWidth="1"/>
    <col min="15880" max="15880" width="3.140625" style="62" customWidth="1"/>
    <col min="15881" max="15881" width="9.140625" style="62"/>
    <col min="15882" max="15882" width="10.28515625" style="62" customWidth="1"/>
    <col min="15883" max="15883" width="82.140625" style="62" customWidth="1"/>
    <col min="15884" max="15884" width="13.5703125" style="62" customWidth="1"/>
    <col min="15885" max="16128" width="9.140625" style="62"/>
    <col min="16129" max="16129" width="4.28515625" style="62" customWidth="1"/>
    <col min="16130" max="16130" width="6.5703125" style="62" customWidth="1"/>
    <col min="16131" max="16131" width="39" style="62" customWidth="1"/>
    <col min="16132" max="16132" width="60.7109375" style="62" customWidth="1"/>
    <col min="16133" max="16133" width="19.7109375" style="62" customWidth="1"/>
    <col min="16134" max="16134" width="6.85546875" style="62" customWidth="1"/>
    <col min="16135" max="16135" width="3.85546875" style="62" customWidth="1"/>
    <col min="16136" max="16136" width="3.140625" style="62" customWidth="1"/>
    <col min="16137" max="16137" width="9.140625" style="62"/>
    <col min="16138" max="16138" width="10.28515625" style="62" customWidth="1"/>
    <col min="16139" max="16139" width="82.140625" style="62" customWidth="1"/>
    <col min="16140" max="16140" width="13.5703125" style="62" customWidth="1"/>
    <col min="16141" max="16384" width="9.140625" style="62"/>
  </cols>
  <sheetData>
    <row r="1" spans="2:13" ht="28.5">
      <c r="C1" s="63" t="s">
        <v>30</v>
      </c>
      <c r="D1" s="64"/>
      <c r="E1" s="64"/>
    </row>
    <row r="2" spans="2:13">
      <c r="C2" s="62" t="s">
        <v>31</v>
      </c>
    </row>
    <row r="5" spans="2:13" ht="18">
      <c r="C5" s="287" t="str">
        <f>'Революции, 13'!$C$5</f>
        <v>Отчёт о проделанной работе за 2018 год</v>
      </c>
      <c r="D5" s="288"/>
    </row>
    <row r="6" spans="2:13" ht="18">
      <c r="C6" s="287" t="s">
        <v>32</v>
      </c>
      <c r="D6" s="288"/>
    </row>
    <row r="7" spans="2:13" ht="18.75">
      <c r="C7" s="65" t="s">
        <v>33</v>
      </c>
      <c r="D7" s="289" t="s">
        <v>156</v>
      </c>
      <c r="E7" s="289"/>
    </row>
    <row r="8" spans="2:13" ht="15.75">
      <c r="C8" s="66" t="s">
        <v>34</v>
      </c>
      <c r="D8" s="67" t="s">
        <v>35</v>
      </c>
      <c r="E8" s="65">
        <v>345.9</v>
      </c>
    </row>
    <row r="9" spans="2:13" ht="15.75">
      <c r="C9" s="66" t="s">
        <v>36</v>
      </c>
      <c r="D9" s="67" t="s">
        <v>37</v>
      </c>
      <c r="E9" s="65">
        <v>13.6</v>
      </c>
      <c r="I9" s="290" t="s">
        <v>38</v>
      </c>
      <c r="J9" s="290"/>
      <c r="K9" s="62">
        <f>E8*E9</f>
        <v>4704.24</v>
      </c>
      <c r="L9" s="68"/>
    </row>
    <row r="10" spans="2:13" ht="15.75">
      <c r="C10" s="69" t="s">
        <v>39</v>
      </c>
      <c r="D10" s="70" t="s">
        <v>651</v>
      </c>
      <c r="E10" s="71">
        <f>K9*4</f>
        <v>18816.96</v>
      </c>
      <c r="I10" s="291" t="s">
        <v>40</v>
      </c>
      <c r="J10" s="291"/>
      <c r="K10" s="72">
        <v>6833.41</v>
      </c>
      <c r="L10" s="68"/>
    </row>
    <row r="11" spans="2:13" ht="15.75">
      <c r="C11" s="69" t="s">
        <v>41</v>
      </c>
      <c r="D11" s="70" t="s">
        <v>651</v>
      </c>
      <c r="E11" s="71">
        <f>E10-K10</f>
        <v>11983.55</v>
      </c>
      <c r="I11" s="73" t="s">
        <v>42</v>
      </c>
      <c r="J11" s="73"/>
      <c r="K11" s="64">
        <v>6833.41</v>
      </c>
      <c r="L11" s="68"/>
    </row>
    <row r="12" spans="2:13" ht="19.5" thickBot="1">
      <c r="C12" s="74"/>
      <c r="D12" s="75"/>
      <c r="I12" s="286" t="str">
        <f>D7</f>
        <v>г.Ростов ул.Загородная д.28</v>
      </c>
      <c r="J12" s="286"/>
      <c r="K12" s="286"/>
      <c r="L12" s="286"/>
    </row>
    <row r="13" spans="2:13" ht="15.75" thickBot="1">
      <c r="B13" s="76" t="s">
        <v>43</v>
      </c>
      <c r="C13" s="77" t="s">
        <v>44</v>
      </c>
      <c r="D13" s="78" t="s">
        <v>45</v>
      </c>
      <c r="E13" s="77" t="s">
        <v>46</v>
      </c>
      <c r="I13" s="79" t="s">
        <v>0</v>
      </c>
      <c r="J13" s="79" t="s">
        <v>1</v>
      </c>
      <c r="K13" s="79" t="s">
        <v>2</v>
      </c>
      <c r="L13" s="79" t="s">
        <v>3</v>
      </c>
      <c r="M13" s="80"/>
    </row>
    <row r="14" spans="2:13" ht="16.5" customHeight="1">
      <c r="B14" s="270" t="s">
        <v>47</v>
      </c>
      <c r="C14" s="280" t="s">
        <v>48</v>
      </c>
      <c r="D14" s="281"/>
      <c r="E14" s="276">
        <f>E10/F27*F14</f>
        <v>4635.0599999999995</v>
      </c>
      <c r="F14" s="81">
        <v>3.35</v>
      </c>
      <c r="I14" s="85"/>
      <c r="J14" s="97">
        <v>43355</v>
      </c>
      <c r="K14" s="98" t="s">
        <v>155</v>
      </c>
      <c r="L14" s="85"/>
      <c r="M14" s="85"/>
    </row>
    <row r="15" spans="2:13" ht="24" customHeight="1" thickBot="1">
      <c r="B15" s="271"/>
      <c r="C15" s="282"/>
      <c r="D15" s="283"/>
      <c r="E15" s="277"/>
      <c r="F15" s="86"/>
      <c r="I15" s="85"/>
      <c r="J15" s="343" t="s">
        <v>270</v>
      </c>
      <c r="K15" s="113" t="s">
        <v>271</v>
      </c>
      <c r="L15" s="85"/>
      <c r="M15" s="85"/>
    </row>
    <row r="16" spans="2:13" ht="42" customHeight="1">
      <c r="B16" s="270" t="s">
        <v>49</v>
      </c>
      <c r="C16" s="280" t="s">
        <v>50</v>
      </c>
      <c r="D16" s="285"/>
      <c r="E16" s="88">
        <f>E17+E18+E19+E20+E21</f>
        <v>4980.96</v>
      </c>
      <c r="F16" s="89">
        <f>F17+F20+F21</f>
        <v>3.6</v>
      </c>
      <c r="I16" s="82"/>
      <c r="J16" s="83">
        <v>43455</v>
      </c>
      <c r="K16" s="90" t="s">
        <v>494</v>
      </c>
      <c r="L16" s="85" t="s">
        <v>490</v>
      </c>
      <c r="M16" s="85"/>
    </row>
    <row r="17" spans="2:13" ht="45">
      <c r="B17" s="284"/>
      <c r="C17" s="91" t="s">
        <v>51</v>
      </c>
      <c r="D17" s="92" t="s">
        <v>52</v>
      </c>
      <c r="E17" s="93">
        <f>E10/F27*F17</f>
        <v>3043.92</v>
      </c>
      <c r="F17" s="94">
        <v>2.2000000000000002</v>
      </c>
      <c r="I17" s="82"/>
      <c r="J17" s="83" t="s">
        <v>493</v>
      </c>
      <c r="K17" s="90" t="s">
        <v>494</v>
      </c>
      <c r="L17" s="85" t="s">
        <v>490</v>
      </c>
      <c r="M17" s="85"/>
    </row>
    <row r="18" spans="2:13" ht="28.5" customHeight="1">
      <c r="B18" s="284"/>
      <c r="C18" s="91" t="s">
        <v>53</v>
      </c>
      <c r="D18" s="96"/>
      <c r="E18" s="93">
        <f>E10/F27*F18</f>
        <v>0</v>
      </c>
      <c r="F18" s="94">
        <v>0</v>
      </c>
      <c r="I18" s="82"/>
      <c r="J18" s="83">
        <v>43458</v>
      </c>
      <c r="K18" s="90" t="s">
        <v>494</v>
      </c>
      <c r="L18" s="85" t="s">
        <v>490</v>
      </c>
      <c r="M18" s="85"/>
    </row>
    <row r="19" spans="2:13" ht="61.5" customHeight="1">
      <c r="B19" s="284"/>
      <c r="C19" s="91" t="s">
        <v>54</v>
      </c>
      <c r="D19" s="96" t="s">
        <v>55</v>
      </c>
      <c r="E19" s="93">
        <f>E10/F27*F19</f>
        <v>0</v>
      </c>
      <c r="F19" s="94">
        <v>0</v>
      </c>
      <c r="I19" s="82"/>
      <c r="J19" s="83">
        <v>43437</v>
      </c>
      <c r="K19" s="90" t="s">
        <v>494</v>
      </c>
      <c r="L19" s="85" t="s">
        <v>496</v>
      </c>
      <c r="M19" s="85"/>
    </row>
    <row r="20" spans="2:13" ht="45">
      <c r="B20" s="284"/>
      <c r="C20" s="91" t="s">
        <v>56</v>
      </c>
      <c r="D20" s="96" t="s">
        <v>57</v>
      </c>
      <c r="E20" s="93">
        <f>E10/F27*F20</f>
        <v>1106.8799999999999</v>
      </c>
      <c r="F20" s="94">
        <v>0.8</v>
      </c>
      <c r="I20" s="82"/>
      <c r="J20" s="83">
        <v>43440</v>
      </c>
      <c r="K20" s="90" t="s">
        <v>494</v>
      </c>
      <c r="L20" s="85" t="s">
        <v>496</v>
      </c>
      <c r="M20" s="85"/>
    </row>
    <row r="21" spans="2:13" ht="36.75" customHeight="1" thickBot="1">
      <c r="B21" s="271"/>
      <c r="C21" s="99" t="s">
        <v>58</v>
      </c>
      <c r="D21" s="100" t="s">
        <v>59</v>
      </c>
      <c r="E21" s="101">
        <f>E10/F27*F21</f>
        <v>830.16</v>
      </c>
      <c r="F21" s="102">
        <v>0.6</v>
      </c>
      <c r="I21" s="82"/>
      <c r="J21" s="83">
        <v>43462</v>
      </c>
      <c r="K21" s="90" t="s">
        <v>494</v>
      </c>
      <c r="L21" s="85" t="s">
        <v>490</v>
      </c>
      <c r="M21" s="85"/>
    </row>
    <row r="22" spans="2:13" ht="44.25" customHeight="1">
      <c r="B22" s="270">
        <v>3</v>
      </c>
      <c r="C22" s="272" t="s">
        <v>60</v>
      </c>
      <c r="D22" s="274" t="s">
        <v>61</v>
      </c>
      <c r="E22" s="276">
        <f>E10/F27*F22</f>
        <v>2822.5439999999999</v>
      </c>
      <c r="F22" s="104">
        <v>2.04</v>
      </c>
      <c r="I22" s="85"/>
      <c r="J22" s="83"/>
      <c r="K22" s="95"/>
      <c r="L22" s="85"/>
      <c r="M22" s="85"/>
    </row>
    <row r="23" spans="2:13" ht="17.25" thickBot="1">
      <c r="B23" s="271"/>
      <c r="C23" s="273"/>
      <c r="D23" s="275"/>
      <c r="E23" s="277"/>
      <c r="F23" s="105"/>
      <c r="I23" s="85"/>
      <c r="J23" s="83"/>
      <c r="K23" s="95"/>
      <c r="L23" s="85"/>
      <c r="M23" s="85"/>
    </row>
    <row r="24" spans="2:13" ht="60.75" thickBot="1">
      <c r="B24" s="106">
        <v>4</v>
      </c>
      <c r="C24" s="107" t="s">
        <v>62</v>
      </c>
      <c r="D24" s="108" t="s">
        <v>63</v>
      </c>
      <c r="E24" s="109">
        <f>E10/F27*F24</f>
        <v>1604.9759999999999</v>
      </c>
      <c r="F24" s="110">
        <v>1.1599999999999999</v>
      </c>
      <c r="I24" s="80"/>
      <c r="J24" s="147" t="s">
        <v>601</v>
      </c>
      <c r="K24" s="151" t="s">
        <v>4</v>
      </c>
      <c r="L24" s="152" t="s">
        <v>5</v>
      </c>
      <c r="M24" s="80"/>
    </row>
    <row r="25" spans="2:13" ht="60.75" thickBot="1">
      <c r="B25" s="161">
        <v>5</v>
      </c>
      <c r="C25" s="115" t="s">
        <v>598</v>
      </c>
      <c r="D25" s="116" t="s">
        <v>64</v>
      </c>
      <c r="E25" s="117">
        <f>E10/F27*F25</f>
        <v>830.16</v>
      </c>
      <c r="F25" s="110">
        <v>0.6</v>
      </c>
      <c r="I25" s="80"/>
      <c r="J25" s="147" t="s">
        <v>601</v>
      </c>
      <c r="K25" s="153" t="s">
        <v>75</v>
      </c>
      <c r="L25" s="154" t="s">
        <v>76</v>
      </c>
      <c r="M25" s="80"/>
    </row>
    <row r="26" spans="2:13" ht="47.25" customHeight="1" thickBot="1">
      <c r="B26" s="106">
        <v>6</v>
      </c>
      <c r="C26" s="107" t="s">
        <v>599</v>
      </c>
      <c r="D26" s="108" t="s">
        <v>66</v>
      </c>
      <c r="E26" s="109">
        <f>E10/F27*F26</f>
        <v>3943.2599999999998</v>
      </c>
      <c r="F26" s="110">
        <v>2.85</v>
      </c>
      <c r="I26" s="80"/>
      <c r="J26" s="147" t="s">
        <v>601</v>
      </c>
      <c r="K26" s="153" t="s">
        <v>6</v>
      </c>
      <c r="L26" s="155" t="s">
        <v>7</v>
      </c>
      <c r="M26" s="154"/>
    </row>
    <row r="27" spans="2:13" ht="33" customHeight="1" thickBot="1">
      <c r="B27" s="161"/>
      <c r="C27" s="118" t="s">
        <v>67</v>
      </c>
      <c r="D27" s="119"/>
      <c r="E27" s="117">
        <f>E14+E16+E22+E24+E25+E26</f>
        <v>18816.96</v>
      </c>
      <c r="F27" s="110">
        <f>F14+F16+F22+F24+F25+F26</f>
        <v>13.6</v>
      </c>
      <c r="I27" s="80"/>
      <c r="J27" s="147" t="s">
        <v>601</v>
      </c>
      <c r="K27" s="153" t="s">
        <v>8</v>
      </c>
      <c r="L27" s="155" t="s">
        <v>7</v>
      </c>
      <c r="M27" s="80"/>
    </row>
    <row r="28" spans="2:13" ht="33" customHeight="1" thickBot="1">
      <c r="B28" s="106">
        <v>7</v>
      </c>
      <c r="C28" s="107" t="s">
        <v>68</v>
      </c>
      <c r="D28" s="121"/>
      <c r="E28" s="109">
        <v>0</v>
      </c>
      <c r="F28" s="110">
        <v>0</v>
      </c>
      <c r="I28" s="80"/>
      <c r="J28" s="147" t="s">
        <v>601</v>
      </c>
      <c r="K28" s="156" t="s">
        <v>9</v>
      </c>
      <c r="L28" s="152" t="s">
        <v>10</v>
      </c>
      <c r="M28" s="155"/>
    </row>
    <row r="29" spans="2:13" ht="33" customHeight="1" thickBot="1">
      <c r="B29" s="122"/>
      <c r="C29" s="123" t="s">
        <v>69</v>
      </c>
      <c r="D29" s="124"/>
      <c r="E29" s="125">
        <f>E27+E28</f>
        <v>18816.96</v>
      </c>
      <c r="F29" s="110">
        <f>F28+F27</f>
        <v>13.6</v>
      </c>
      <c r="I29" s="80"/>
      <c r="J29" s="147" t="s">
        <v>601</v>
      </c>
      <c r="K29" s="156" t="s">
        <v>11</v>
      </c>
      <c r="L29" s="152" t="s">
        <v>12</v>
      </c>
      <c r="M29" s="80"/>
    </row>
    <row r="30" spans="2:13" ht="51">
      <c r="I30" s="80"/>
      <c r="J30" s="147" t="s">
        <v>601</v>
      </c>
      <c r="K30" s="156" t="s">
        <v>13</v>
      </c>
      <c r="L30" s="152" t="s">
        <v>14</v>
      </c>
      <c r="M30" s="80"/>
    </row>
    <row r="31" spans="2:13" ht="25.5" customHeight="1">
      <c r="B31" s="278" t="s">
        <v>70</v>
      </c>
      <c r="C31" s="278"/>
      <c r="D31" s="278"/>
      <c r="E31" s="128">
        <v>2</v>
      </c>
      <c r="F31" s="129"/>
      <c r="I31" s="80"/>
      <c r="J31" s="147" t="s">
        <v>601</v>
      </c>
      <c r="K31" s="156" t="s">
        <v>15</v>
      </c>
      <c r="L31" s="152" t="s">
        <v>16</v>
      </c>
      <c r="M31" s="80"/>
    </row>
    <row r="32" spans="2:13" ht="25.5" customHeight="1">
      <c r="B32" s="279" t="s">
        <v>71</v>
      </c>
      <c r="C32" s="279"/>
      <c r="D32" s="279"/>
      <c r="E32" s="130">
        <f>K11</f>
        <v>6833.41</v>
      </c>
      <c r="I32" s="80"/>
      <c r="J32" s="147" t="s">
        <v>601</v>
      </c>
      <c r="K32" s="156" t="s">
        <v>17</v>
      </c>
      <c r="L32" s="152" t="s">
        <v>18</v>
      </c>
      <c r="M32" s="80"/>
    </row>
    <row r="33" spans="2:13" ht="60.75">
      <c r="B33" s="163"/>
      <c r="C33" s="163"/>
      <c r="D33" s="163"/>
      <c r="E33" s="130"/>
      <c r="I33" s="80"/>
      <c r="J33" s="147" t="s">
        <v>601</v>
      </c>
      <c r="K33" s="153" t="s">
        <v>77</v>
      </c>
      <c r="L33" s="155" t="s">
        <v>20</v>
      </c>
      <c r="M33" s="80"/>
    </row>
    <row r="34" spans="2:13" ht="45">
      <c r="D34" s="269" t="s">
        <v>72</v>
      </c>
      <c r="E34" s="269"/>
      <c r="I34" s="80"/>
      <c r="J34" s="147" t="s">
        <v>601</v>
      </c>
      <c r="K34" s="84" t="s">
        <v>22</v>
      </c>
      <c r="L34" s="155" t="s">
        <v>20</v>
      </c>
      <c r="M34" s="80"/>
    </row>
    <row r="35" spans="2:13" ht="45.75">
      <c r="I35" s="80"/>
      <c r="J35" s="147" t="s">
        <v>601</v>
      </c>
      <c r="K35" s="153" t="s">
        <v>23</v>
      </c>
      <c r="L35" s="155" t="s">
        <v>20</v>
      </c>
      <c r="M35" s="80"/>
    </row>
    <row r="36" spans="2:13" ht="41.25">
      <c r="D36" s="162"/>
      <c r="E36" s="162"/>
      <c r="I36" s="80"/>
      <c r="J36" s="147" t="s">
        <v>601</v>
      </c>
      <c r="K36" s="156" t="s">
        <v>24</v>
      </c>
      <c r="L36" s="152" t="s">
        <v>25</v>
      </c>
      <c r="M36" s="80"/>
    </row>
    <row r="37" spans="2:13" ht="66.75">
      <c r="E37" s="136"/>
      <c r="I37" s="80"/>
      <c r="J37" s="147" t="s">
        <v>601</v>
      </c>
      <c r="K37" s="157" t="s">
        <v>26</v>
      </c>
      <c r="L37" s="155" t="s">
        <v>27</v>
      </c>
      <c r="M37" s="80"/>
    </row>
    <row r="38" spans="2:13" ht="15.75">
      <c r="I38" s="80"/>
      <c r="J38" s="92"/>
      <c r="K38" s="156" t="s">
        <v>28</v>
      </c>
      <c r="L38" s="152" t="s">
        <v>29</v>
      </c>
      <c r="M38" s="80"/>
    </row>
    <row r="39" spans="2:13" ht="24.75" customHeight="1"/>
    <row r="41" spans="2:13" ht="51.75" customHeight="1"/>
    <row r="42" spans="2:13" ht="52.5" customHeight="1"/>
    <row r="43" spans="2:13" ht="31.5" customHeight="1"/>
    <row r="44" spans="2:13" ht="39" customHeight="1"/>
    <row r="45" spans="2:13" ht="40.5" customHeight="1"/>
    <row r="47" spans="2:13" ht="51.75" customHeight="1"/>
    <row r="50" ht="48" customHeight="1"/>
    <row r="52" ht="68.25" customHeight="1"/>
  </sheetData>
  <sheetProtection sheet="1" objects="1" scenarios="1"/>
  <mergeCells count="19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4:E34"/>
    <mergeCell ref="B22:B23"/>
    <mergeCell ref="C22:C23"/>
    <mergeCell ref="D22:D23"/>
    <mergeCell ref="E22:E23"/>
    <mergeCell ref="B31:D31"/>
    <mergeCell ref="B32:D32"/>
  </mergeCells>
  <pageMargins left="0.51181102362204722" right="0.31496062992125984" top="0.35433070866141736" bottom="0.35433070866141736" header="0" footer="0"/>
  <pageSetup paperSize="9" orientation="landscape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>
  <dimension ref="B1:M138"/>
  <sheetViews>
    <sheetView workbookViewId="0">
      <selection sqref="A1:XFD1048576"/>
    </sheetView>
  </sheetViews>
  <sheetFormatPr defaultRowHeight="15"/>
  <cols>
    <col min="1" max="1" width="4.28515625" style="62" customWidth="1"/>
    <col min="2" max="2" width="6.5703125" style="62" customWidth="1"/>
    <col min="3" max="3" width="39" style="62" customWidth="1"/>
    <col min="4" max="4" width="60.7109375" style="62" customWidth="1"/>
    <col min="5" max="5" width="19.7109375" style="62" customWidth="1"/>
    <col min="6" max="6" width="6.85546875" style="62" customWidth="1"/>
    <col min="7" max="7" width="3.85546875" style="62" customWidth="1"/>
    <col min="8" max="8" width="3.140625" style="62" customWidth="1"/>
    <col min="9" max="9" width="9.140625" style="62"/>
    <col min="10" max="10" width="12.5703125" style="62" customWidth="1"/>
    <col min="11" max="11" width="82.140625" style="62" customWidth="1"/>
    <col min="12" max="12" width="13.5703125" style="62" customWidth="1"/>
    <col min="13" max="256" width="9.140625" style="62"/>
    <col min="257" max="257" width="4.28515625" style="62" customWidth="1"/>
    <col min="258" max="258" width="6.5703125" style="62" customWidth="1"/>
    <col min="259" max="259" width="39" style="62" customWidth="1"/>
    <col min="260" max="260" width="60.7109375" style="62" customWidth="1"/>
    <col min="261" max="261" width="19.7109375" style="62" customWidth="1"/>
    <col min="262" max="262" width="6.85546875" style="62" customWidth="1"/>
    <col min="263" max="263" width="3.85546875" style="62" customWidth="1"/>
    <col min="264" max="264" width="3.140625" style="62" customWidth="1"/>
    <col min="265" max="265" width="9.140625" style="62"/>
    <col min="266" max="266" width="10.28515625" style="62" customWidth="1"/>
    <col min="267" max="267" width="82.140625" style="62" customWidth="1"/>
    <col min="268" max="268" width="13.5703125" style="62" customWidth="1"/>
    <col min="269" max="512" width="9.140625" style="62"/>
    <col min="513" max="513" width="4.28515625" style="62" customWidth="1"/>
    <col min="514" max="514" width="6.5703125" style="62" customWidth="1"/>
    <col min="515" max="515" width="39" style="62" customWidth="1"/>
    <col min="516" max="516" width="60.7109375" style="62" customWidth="1"/>
    <col min="517" max="517" width="19.7109375" style="62" customWidth="1"/>
    <col min="518" max="518" width="6.85546875" style="62" customWidth="1"/>
    <col min="519" max="519" width="3.85546875" style="62" customWidth="1"/>
    <col min="520" max="520" width="3.140625" style="62" customWidth="1"/>
    <col min="521" max="521" width="9.140625" style="62"/>
    <col min="522" max="522" width="10.28515625" style="62" customWidth="1"/>
    <col min="523" max="523" width="82.140625" style="62" customWidth="1"/>
    <col min="524" max="524" width="13.5703125" style="62" customWidth="1"/>
    <col min="525" max="768" width="9.140625" style="62"/>
    <col min="769" max="769" width="4.28515625" style="62" customWidth="1"/>
    <col min="770" max="770" width="6.5703125" style="62" customWidth="1"/>
    <col min="771" max="771" width="39" style="62" customWidth="1"/>
    <col min="772" max="772" width="60.7109375" style="62" customWidth="1"/>
    <col min="773" max="773" width="19.7109375" style="62" customWidth="1"/>
    <col min="774" max="774" width="6.85546875" style="62" customWidth="1"/>
    <col min="775" max="775" width="3.85546875" style="62" customWidth="1"/>
    <col min="776" max="776" width="3.140625" style="62" customWidth="1"/>
    <col min="777" max="777" width="9.140625" style="62"/>
    <col min="778" max="778" width="10.28515625" style="62" customWidth="1"/>
    <col min="779" max="779" width="82.140625" style="62" customWidth="1"/>
    <col min="780" max="780" width="13.5703125" style="62" customWidth="1"/>
    <col min="781" max="1024" width="9.140625" style="62"/>
    <col min="1025" max="1025" width="4.28515625" style="62" customWidth="1"/>
    <col min="1026" max="1026" width="6.5703125" style="62" customWidth="1"/>
    <col min="1027" max="1027" width="39" style="62" customWidth="1"/>
    <col min="1028" max="1028" width="60.7109375" style="62" customWidth="1"/>
    <col min="1029" max="1029" width="19.7109375" style="62" customWidth="1"/>
    <col min="1030" max="1030" width="6.85546875" style="62" customWidth="1"/>
    <col min="1031" max="1031" width="3.85546875" style="62" customWidth="1"/>
    <col min="1032" max="1032" width="3.140625" style="62" customWidth="1"/>
    <col min="1033" max="1033" width="9.140625" style="62"/>
    <col min="1034" max="1034" width="10.28515625" style="62" customWidth="1"/>
    <col min="1035" max="1035" width="82.140625" style="62" customWidth="1"/>
    <col min="1036" max="1036" width="13.5703125" style="62" customWidth="1"/>
    <col min="1037" max="1280" width="9.140625" style="62"/>
    <col min="1281" max="1281" width="4.28515625" style="62" customWidth="1"/>
    <col min="1282" max="1282" width="6.5703125" style="62" customWidth="1"/>
    <col min="1283" max="1283" width="39" style="62" customWidth="1"/>
    <col min="1284" max="1284" width="60.7109375" style="62" customWidth="1"/>
    <col min="1285" max="1285" width="19.7109375" style="62" customWidth="1"/>
    <col min="1286" max="1286" width="6.85546875" style="62" customWidth="1"/>
    <col min="1287" max="1287" width="3.85546875" style="62" customWidth="1"/>
    <col min="1288" max="1288" width="3.140625" style="62" customWidth="1"/>
    <col min="1289" max="1289" width="9.140625" style="62"/>
    <col min="1290" max="1290" width="10.28515625" style="62" customWidth="1"/>
    <col min="1291" max="1291" width="82.140625" style="62" customWidth="1"/>
    <col min="1292" max="1292" width="13.5703125" style="62" customWidth="1"/>
    <col min="1293" max="1536" width="9.140625" style="62"/>
    <col min="1537" max="1537" width="4.28515625" style="62" customWidth="1"/>
    <col min="1538" max="1538" width="6.5703125" style="62" customWidth="1"/>
    <col min="1539" max="1539" width="39" style="62" customWidth="1"/>
    <col min="1540" max="1540" width="60.7109375" style="62" customWidth="1"/>
    <col min="1541" max="1541" width="19.7109375" style="62" customWidth="1"/>
    <col min="1542" max="1542" width="6.85546875" style="62" customWidth="1"/>
    <col min="1543" max="1543" width="3.85546875" style="62" customWidth="1"/>
    <col min="1544" max="1544" width="3.140625" style="62" customWidth="1"/>
    <col min="1545" max="1545" width="9.140625" style="62"/>
    <col min="1546" max="1546" width="10.28515625" style="62" customWidth="1"/>
    <col min="1547" max="1547" width="82.140625" style="62" customWidth="1"/>
    <col min="1548" max="1548" width="13.5703125" style="62" customWidth="1"/>
    <col min="1549" max="1792" width="9.140625" style="62"/>
    <col min="1793" max="1793" width="4.28515625" style="62" customWidth="1"/>
    <col min="1794" max="1794" width="6.5703125" style="62" customWidth="1"/>
    <col min="1795" max="1795" width="39" style="62" customWidth="1"/>
    <col min="1796" max="1796" width="60.7109375" style="62" customWidth="1"/>
    <col min="1797" max="1797" width="19.7109375" style="62" customWidth="1"/>
    <col min="1798" max="1798" width="6.85546875" style="62" customWidth="1"/>
    <col min="1799" max="1799" width="3.85546875" style="62" customWidth="1"/>
    <col min="1800" max="1800" width="3.140625" style="62" customWidth="1"/>
    <col min="1801" max="1801" width="9.140625" style="62"/>
    <col min="1802" max="1802" width="10.28515625" style="62" customWidth="1"/>
    <col min="1803" max="1803" width="82.140625" style="62" customWidth="1"/>
    <col min="1804" max="1804" width="13.5703125" style="62" customWidth="1"/>
    <col min="1805" max="2048" width="9.140625" style="62"/>
    <col min="2049" max="2049" width="4.28515625" style="62" customWidth="1"/>
    <col min="2050" max="2050" width="6.5703125" style="62" customWidth="1"/>
    <col min="2051" max="2051" width="39" style="62" customWidth="1"/>
    <col min="2052" max="2052" width="60.7109375" style="62" customWidth="1"/>
    <col min="2053" max="2053" width="19.7109375" style="62" customWidth="1"/>
    <col min="2054" max="2054" width="6.85546875" style="62" customWidth="1"/>
    <col min="2055" max="2055" width="3.85546875" style="62" customWidth="1"/>
    <col min="2056" max="2056" width="3.140625" style="62" customWidth="1"/>
    <col min="2057" max="2057" width="9.140625" style="62"/>
    <col min="2058" max="2058" width="10.28515625" style="62" customWidth="1"/>
    <col min="2059" max="2059" width="82.140625" style="62" customWidth="1"/>
    <col min="2060" max="2060" width="13.5703125" style="62" customWidth="1"/>
    <col min="2061" max="2304" width="9.140625" style="62"/>
    <col min="2305" max="2305" width="4.28515625" style="62" customWidth="1"/>
    <col min="2306" max="2306" width="6.5703125" style="62" customWidth="1"/>
    <col min="2307" max="2307" width="39" style="62" customWidth="1"/>
    <col min="2308" max="2308" width="60.7109375" style="62" customWidth="1"/>
    <col min="2309" max="2309" width="19.7109375" style="62" customWidth="1"/>
    <col min="2310" max="2310" width="6.85546875" style="62" customWidth="1"/>
    <col min="2311" max="2311" width="3.85546875" style="62" customWidth="1"/>
    <col min="2312" max="2312" width="3.140625" style="62" customWidth="1"/>
    <col min="2313" max="2313" width="9.140625" style="62"/>
    <col min="2314" max="2314" width="10.28515625" style="62" customWidth="1"/>
    <col min="2315" max="2315" width="82.140625" style="62" customWidth="1"/>
    <col min="2316" max="2316" width="13.5703125" style="62" customWidth="1"/>
    <col min="2317" max="2560" width="9.140625" style="62"/>
    <col min="2561" max="2561" width="4.28515625" style="62" customWidth="1"/>
    <col min="2562" max="2562" width="6.5703125" style="62" customWidth="1"/>
    <col min="2563" max="2563" width="39" style="62" customWidth="1"/>
    <col min="2564" max="2564" width="60.7109375" style="62" customWidth="1"/>
    <col min="2565" max="2565" width="19.7109375" style="62" customWidth="1"/>
    <col min="2566" max="2566" width="6.85546875" style="62" customWidth="1"/>
    <col min="2567" max="2567" width="3.85546875" style="62" customWidth="1"/>
    <col min="2568" max="2568" width="3.140625" style="62" customWidth="1"/>
    <col min="2569" max="2569" width="9.140625" style="62"/>
    <col min="2570" max="2570" width="10.28515625" style="62" customWidth="1"/>
    <col min="2571" max="2571" width="82.140625" style="62" customWidth="1"/>
    <col min="2572" max="2572" width="13.5703125" style="62" customWidth="1"/>
    <col min="2573" max="2816" width="9.140625" style="62"/>
    <col min="2817" max="2817" width="4.28515625" style="62" customWidth="1"/>
    <col min="2818" max="2818" width="6.5703125" style="62" customWidth="1"/>
    <col min="2819" max="2819" width="39" style="62" customWidth="1"/>
    <col min="2820" max="2820" width="60.7109375" style="62" customWidth="1"/>
    <col min="2821" max="2821" width="19.7109375" style="62" customWidth="1"/>
    <col min="2822" max="2822" width="6.85546875" style="62" customWidth="1"/>
    <col min="2823" max="2823" width="3.85546875" style="62" customWidth="1"/>
    <col min="2824" max="2824" width="3.140625" style="62" customWidth="1"/>
    <col min="2825" max="2825" width="9.140625" style="62"/>
    <col min="2826" max="2826" width="10.28515625" style="62" customWidth="1"/>
    <col min="2827" max="2827" width="82.140625" style="62" customWidth="1"/>
    <col min="2828" max="2828" width="13.5703125" style="62" customWidth="1"/>
    <col min="2829" max="3072" width="9.140625" style="62"/>
    <col min="3073" max="3073" width="4.28515625" style="62" customWidth="1"/>
    <col min="3074" max="3074" width="6.5703125" style="62" customWidth="1"/>
    <col min="3075" max="3075" width="39" style="62" customWidth="1"/>
    <col min="3076" max="3076" width="60.7109375" style="62" customWidth="1"/>
    <col min="3077" max="3077" width="19.7109375" style="62" customWidth="1"/>
    <col min="3078" max="3078" width="6.85546875" style="62" customWidth="1"/>
    <col min="3079" max="3079" width="3.85546875" style="62" customWidth="1"/>
    <col min="3080" max="3080" width="3.140625" style="62" customWidth="1"/>
    <col min="3081" max="3081" width="9.140625" style="62"/>
    <col min="3082" max="3082" width="10.28515625" style="62" customWidth="1"/>
    <col min="3083" max="3083" width="82.140625" style="62" customWidth="1"/>
    <col min="3084" max="3084" width="13.5703125" style="62" customWidth="1"/>
    <col min="3085" max="3328" width="9.140625" style="62"/>
    <col min="3329" max="3329" width="4.28515625" style="62" customWidth="1"/>
    <col min="3330" max="3330" width="6.5703125" style="62" customWidth="1"/>
    <col min="3331" max="3331" width="39" style="62" customWidth="1"/>
    <col min="3332" max="3332" width="60.7109375" style="62" customWidth="1"/>
    <col min="3333" max="3333" width="19.7109375" style="62" customWidth="1"/>
    <col min="3334" max="3334" width="6.85546875" style="62" customWidth="1"/>
    <col min="3335" max="3335" width="3.85546875" style="62" customWidth="1"/>
    <col min="3336" max="3336" width="3.140625" style="62" customWidth="1"/>
    <col min="3337" max="3337" width="9.140625" style="62"/>
    <col min="3338" max="3338" width="10.28515625" style="62" customWidth="1"/>
    <col min="3339" max="3339" width="82.140625" style="62" customWidth="1"/>
    <col min="3340" max="3340" width="13.5703125" style="62" customWidth="1"/>
    <col min="3341" max="3584" width="9.140625" style="62"/>
    <col min="3585" max="3585" width="4.28515625" style="62" customWidth="1"/>
    <col min="3586" max="3586" width="6.5703125" style="62" customWidth="1"/>
    <col min="3587" max="3587" width="39" style="62" customWidth="1"/>
    <col min="3588" max="3588" width="60.7109375" style="62" customWidth="1"/>
    <col min="3589" max="3589" width="19.7109375" style="62" customWidth="1"/>
    <col min="3590" max="3590" width="6.85546875" style="62" customWidth="1"/>
    <col min="3591" max="3591" width="3.85546875" style="62" customWidth="1"/>
    <col min="3592" max="3592" width="3.140625" style="62" customWidth="1"/>
    <col min="3593" max="3593" width="9.140625" style="62"/>
    <col min="3594" max="3594" width="10.28515625" style="62" customWidth="1"/>
    <col min="3595" max="3595" width="82.140625" style="62" customWidth="1"/>
    <col min="3596" max="3596" width="13.5703125" style="62" customWidth="1"/>
    <col min="3597" max="3840" width="9.140625" style="62"/>
    <col min="3841" max="3841" width="4.28515625" style="62" customWidth="1"/>
    <col min="3842" max="3842" width="6.5703125" style="62" customWidth="1"/>
    <col min="3843" max="3843" width="39" style="62" customWidth="1"/>
    <col min="3844" max="3844" width="60.7109375" style="62" customWidth="1"/>
    <col min="3845" max="3845" width="19.7109375" style="62" customWidth="1"/>
    <col min="3846" max="3846" width="6.85546875" style="62" customWidth="1"/>
    <col min="3847" max="3847" width="3.85546875" style="62" customWidth="1"/>
    <col min="3848" max="3848" width="3.140625" style="62" customWidth="1"/>
    <col min="3849" max="3849" width="9.140625" style="62"/>
    <col min="3850" max="3850" width="10.28515625" style="62" customWidth="1"/>
    <col min="3851" max="3851" width="82.140625" style="62" customWidth="1"/>
    <col min="3852" max="3852" width="13.5703125" style="62" customWidth="1"/>
    <col min="3853" max="4096" width="9.140625" style="62"/>
    <col min="4097" max="4097" width="4.28515625" style="62" customWidth="1"/>
    <col min="4098" max="4098" width="6.5703125" style="62" customWidth="1"/>
    <col min="4099" max="4099" width="39" style="62" customWidth="1"/>
    <col min="4100" max="4100" width="60.7109375" style="62" customWidth="1"/>
    <col min="4101" max="4101" width="19.7109375" style="62" customWidth="1"/>
    <col min="4102" max="4102" width="6.85546875" style="62" customWidth="1"/>
    <col min="4103" max="4103" width="3.85546875" style="62" customWidth="1"/>
    <col min="4104" max="4104" width="3.140625" style="62" customWidth="1"/>
    <col min="4105" max="4105" width="9.140625" style="62"/>
    <col min="4106" max="4106" width="10.28515625" style="62" customWidth="1"/>
    <col min="4107" max="4107" width="82.140625" style="62" customWidth="1"/>
    <col min="4108" max="4108" width="13.5703125" style="62" customWidth="1"/>
    <col min="4109" max="4352" width="9.140625" style="62"/>
    <col min="4353" max="4353" width="4.28515625" style="62" customWidth="1"/>
    <col min="4354" max="4354" width="6.5703125" style="62" customWidth="1"/>
    <col min="4355" max="4355" width="39" style="62" customWidth="1"/>
    <col min="4356" max="4356" width="60.7109375" style="62" customWidth="1"/>
    <col min="4357" max="4357" width="19.7109375" style="62" customWidth="1"/>
    <col min="4358" max="4358" width="6.85546875" style="62" customWidth="1"/>
    <col min="4359" max="4359" width="3.85546875" style="62" customWidth="1"/>
    <col min="4360" max="4360" width="3.140625" style="62" customWidth="1"/>
    <col min="4361" max="4361" width="9.140625" style="62"/>
    <col min="4362" max="4362" width="10.28515625" style="62" customWidth="1"/>
    <col min="4363" max="4363" width="82.140625" style="62" customWidth="1"/>
    <col min="4364" max="4364" width="13.5703125" style="62" customWidth="1"/>
    <col min="4365" max="4608" width="9.140625" style="62"/>
    <col min="4609" max="4609" width="4.28515625" style="62" customWidth="1"/>
    <col min="4610" max="4610" width="6.5703125" style="62" customWidth="1"/>
    <col min="4611" max="4611" width="39" style="62" customWidth="1"/>
    <col min="4612" max="4612" width="60.7109375" style="62" customWidth="1"/>
    <col min="4613" max="4613" width="19.7109375" style="62" customWidth="1"/>
    <col min="4614" max="4614" width="6.85546875" style="62" customWidth="1"/>
    <col min="4615" max="4615" width="3.85546875" style="62" customWidth="1"/>
    <col min="4616" max="4616" width="3.140625" style="62" customWidth="1"/>
    <col min="4617" max="4617" width="9.140625" style="62"/>
    <col min="4618" max="4618" width="10.28515625" style="62" customWidth="1"/>
    <col min="4619" max="4619" width="82.140625" style="62" customWidth="1"/>
    <col min="4620" max="4620" width="13.5703125" style="62" customWidth="1"/>
    <col min="4621" max="4864" width="9.140625" style="62"/>
    <col min="4865" max="4865" width="4.28515625" style="62" customWidth="1"/>
    <col min="4866" max="4866" width="6.5703125" style="62" customWidth="1"/>
    <col min="4867" max="4867" width="39" style="62" customWidth="1"/>
    <col min="4868" max="4868" width="60.7109375" style="62" customWidth="1"/>
    <col min="4869" max="4869" width="19.7109375" style="62" customWidth="1"/>
    <col min="4870" max="4870" width="6.85546875" style="62" customWidth="1"/>
    <col min="4871" max="4871" width="3.85546875" style="62" customWidth="1"/>
    <col min="4872" max="4872" width="3.140625" style="62" customWidth="1"/>
    <col min="4873" max="4873" width="9.140625" style="62"/>
    <col min="4874" max="4874" width="10.28515625" style="62" customWidth="1"/>
    <col min="4875" max="4875" width="82.140625" style="62" customWidth="1"/>
    <col min="4876" max="4876" width="13.5703125" style="62" customWidth="1"/>
    <col min="4877" max="5120" width="9.140625" style="62"/>
    <col min="5121" max="5121" width="4.28515625" style="62" customWidth="1"/>
    <col min="5122" max="5122" width="6.5703125" style="62" customWidth="1"/>
    <col min="5123" max="5123" width="39" style="62" customWidth="1"/>
    <col min="5124" max="5124" width="60.7109375" style="62" customWidth="1"/>
    <col min="5125" max="5125" width="19.7109375" style="62" customWidth="1"/>
    <col min="5126" max="5126" width="6.85546875" style="62" customWidth="1"/>
    <col min="5127" max="5127" width="3.85546875" style="62" customWidth="1"/>
    <col min="5128" max="5128" width="3.140625" style="62" customWidth="1"/>
    <col min="5129" max="5129" width="9.140625" style="62"/>
    <col min="5130" max="5130" width="10.28515625" style="62" customWidth="1"/>
    <col min="5131" max="5131" width="82.140625" style="62" customWidth="1"/>
    <col min="5132" max="5132" width="13.5703125" style="62" customWidth="1"/>
    <col min="5133" max="5376" width="9.140625" style="62"/>
    <col min="5377" max="5377" width="4.28515625" style="62" customWidth="1"/>
    <col min="5378" max="5378" width="6.5703125" style="62" customWidth="1"/>
    <col min="5379" max="5379" width="39" style="62" customWidth="1"/>
    <col min="5380" max="5380" width="60.7109375" style="62" customWidth="1"/>
    <col min="5381" max="5381" width="19.7109375" style="62" customWidth="1"/>
    <col min="5382" max="5382" width="6.85546875" style="62" customWidth="1"/>
    <col min="5383" max="5383" width="3.85546875" style="62" customWidth="1"/>
    <col min="5384" max="5384" width="3.140625" style="62" customWidth="1"/>
    <col min="5385" max="5385" width="9.140625" style="62"/>
    <col min="5386" max="5386" width="10.28515625" style="62" customWidth="1"/>
    <col min="5387" max="5387" width="82.140625" style="62" customWidth="1"/>
    <col min="5388" max="5388" width="13.5703125" style="62" customWidth="1"/>
    <col min="5389" max="5632" width="9.140625" style="62"/>
    <col min="5633" max="5633" width="4.28515625" style="62" customWidth="1"/>
    <col min="5634" max="5634" width="6.5703125" style="62" customWidth="1"/>
    <col min="5635" max="5635" width="39" style="62" customWidth="1"/>
    <col min="5636" max="5636" width="60.7109375" style="62" customWidth="1"/>
    <col min="5637" max="5637" width="19.7109375" style="62" customWidth="1"/>
    <col min="5638" max="5638" width="6.85546875" style="62" customWidth="1"/>
    <col min="5639" max="5639" width="3.85546875" style="62" customWidth="1"/>
    <col min="5640" max="5640" width="3.140625" style="62" customWidth="1"/>
    <col min="5641" max="5641" width="9.140625" style="62"/>
    <col min="5642" max="5642" width="10.28515625" style="62" customWidth="1"/>
    <col min="5643" max="5643" width="82.140625" style="62" customWidth="1"/>
    <col min="5644" max="5644" width="13.5703125" style="62" customWidth="1"/>
    <col min="5645" max="5888" width="9.140625" style="62"/>
    <col min="5889" max="5889" width="4.28515625" style="62" customWidth="1"/>
    <col min="5890" max="5890" width="6.5703125" style="62" customWidth="1"/>
    <col min="5891" max="5891" width="39" style="62" customWidth="1"/>
    <col min="5892" max="5892" width="60.7109375" style="62" customWidth="1"/>
    <col min="5893" max="5893" width="19.7109375" style="62" customWidth="1"/>
    <col min="5894" max="5894" width="6.85546875" style="62" customWidth="1"/>
    <col min="5895" max="5895" width="3.85546875" style="62" customWidth="1"/>
    <col min="5896" max="5896" width="3.140625" style="62" customWidth="1"/>
    <col min="5897" max="5897" width="9.140625" style="62"/>
    <col min="5898" max="5898" width="10.28515625" style="62" customWidth="1"/>
    <col min="5899" max="5899" width="82.140625" style="62" customWidth="1"/>
    <col min="5900" max="5900" width="13.5703125" style="62" customWidth="1"/>
    <col min="5901" max="6144" width="9.140625" style="62"/>
    <col min="6145" max="6145" width="4.28515625" style="62" customWidth="1"/>
    <col min="6146" max="6146" width="6.5703125" style="62" customWidth="1"/>
    <col min="6147" max="6147" width="39" style="62" customWidth="1"/>
    <col min="6148" max="6148" width="60.7109375" style="62" customWidth="1"/>
    <col min="6149" max="6149" width="19.7109375" style="62" customWidth="1"/>
    <col min="6150" max="6150" width="6.85546875" style="62" customWidth="1"/>
    <col min="6151" max="6151" width="3.85546875" style="62" customWidth="1"/>
    <col min="6152" max="6152" width="3.140625" style="62" customWidth="1"/>
    <col min="6153" max="6153" width="9.140625" style="62"/>
    <col min="6154" max="6154" width="10.28515625" style="62" customWidth="1"/>
    <col min="6155" max="6155" width="82.140625" style="62" customWidth="1"/>
    <col min="6156" max="6156" width="13.5703125" style="62" customWidth="1"/>
    <col min="6157" max="6400" width="9.140625" style="62"/>
    <col min="6401" max="6401" width="4.28515625" style="62" customWidth="1"/>
    <col min="6402" max="6402" width="6.5703125" style="62" customWidth="1"/>
    <col min="6403" max="6403" width="39" style="62" customWidth="1"/>
    <col min="6404" max="6404" width="60.7109375" style="62" customWidth="1"/>
    <col min="6405" max="6405" width="19.7109375" style="62" customWidth="1"/>
    <col min="6406" max="6406" width="6.85546875" style="62" customWidth="1"/>
    <col min="6407" max="6407" width="3.85546875" style="62" customWidth="1"/>
    <col min="6408" max="6408" width="3.140625" style="62" customWidth="1"/>
    <col min="6409" max="6409" width="9.140625" style="62"/>
    <col min="6410" max="6410" width="10.28515625" style="62" customWidth="1"/>
    <col min="6411" max="6411" width="82.140625" style="62" customWidth="1"/>
    <col min="6412" max="6412" width="13.5703125" style="62" customWidth="1"/>
    <col min="6413" max="6656" width="9.140625" style="62"/>
    <col min="6657" max="6657" width="4.28515625" style="62" customWidth="1"/>
    <col min="6658" max="6658" width="6.5703125" style="62" customWidth="1"/>
    <col min="6659" max="6659" width="39" style="62" customWidth="1"/>
    <col min="6660" max="6660" width="60.7109375" style="62" customWidth="1"/>
    <col min="6661" max="6661" width="19.7109375" style="62" customWidth="1"/>
    <col min="6662" max="6662" width="6.85546875" style="62" customWidth="1"/>
    <col min="6663" max="6663" width="3.85546875" style="62" customWidth="1"/>
    <col min="6664" max="6664" width="3.140625" style="62" customWidth="1"/>
    <col min="6665" max="6665" width="9.140625" style="62"/>
    <col min="6666" max="6666" width="10.28515625" style="62" customWidth="1"/>
    <col min="6667" max="6667" width="82.140625" style="62" customWidth="1"/>
    <col min="6668" max="6668" width="13.5703125" style="62" customWidth="1"/>
    <col min="6669" max="6912" width="9.140625" style="62"/>
    <col min="6913" max="6913" width="4.28515625" style="62" customWidth="1"/>
    <col min="6914" max="6914" width="6.5703125" style="62" customWidth="1"/>
    <col min="6915" max="6915" width="39" style="62" customWidth="1"/>
    <col min="6916" max="6916" width="60.7109375" style="62" customWidth="1"/>
    <col min="6917" max="6917" width="19.7109375" style="62" customWidth="1"/>
    <col min="6918" max="6918" width="6.85546875" style="62" customWidth="1"/>
    <col min="6919" max="6919" width="3.85546875" style="62" customWidth="1"/>
    <col min="6920" max="6920" width="3.140625" style="62" customWidth="1"/>
    <col min="6921" max="6921" width="9.140625" style="62"/>
    <col min="6922" max="6922" width="10.28515625" style="62" customWidth="1"/>
    <col min="6923" max="6923" width="82.140625" style="62" customWidth="1"/>
    <col min="6924" max="6924" width="13.5703125" style="62" customWidth="1"/>
    <col min="6925" max="7168" width="9.140625" style="62"/>
    <col min="7169" max="7169" width="4.28515625" style="62" customWidth="1"/>
    <col min="7170" max="7170" width="6.5703125" style="62" customWidth="1"/>
    <col min="7171" max="7171" width="39" style="62" customWidth="1"/>
    <col min="7172" max="7172" width="60.7109375" style="62" customWidth="1"/>
    <col min="7173" max="7173" width="19.7109375" style="62" customWidth="1"/>
    <col min="7174" max="7174" width="6.85546875" style="62" customWidth="1"/>
    <col min="7175" max="7175" width="3.85546875" style="62" customWidth="1"/>
    <col min="7176" max="7176" width="3.140625" style="62" customWidth="1"/>
    <col min="7177" max="7177" width="9.140625" style="62"/>
    <col min="7178" max="7178" width="10.28515625" style="62" customWidth="1"/>
    <col min="7179" max="7179" width="82.140625" style="62" customWidth="1"/>
    <col min="7180" max="7180" width="13.5703125" style="62" customWidth="1"/>
    <col min="7181" max="7424" width="9.140625" style="62"/>
    <col min="7425" max="7425" width="4.28515625" style="62" customWidth="1"/>
    <col min="7426" max="7426" width="6.5703125" style="62" customWidth="1"/>
    <col min="7427" max="7427" width="39" style="62" customWidth="1"/>
    <col min="7428" max="7428" width="60.7109375" style="62" customWidth="1"/>
    <col min="7429" max="7429" width="19.7109375" style="62" customWidth="1"/>
    <col min="7430" max="7430" width="6.85546875" style="62" customWidth="1"/>
    <col min="7431" max="7431" width="3.85546875" style="62" customWidth="1"/>
    <col min="7432" max="7432" width="3.140625" style="62" customWidth="1"/>
    <col min="7433" max="7433" width="9.140625" style="62"/>
    <col min="7434" max="7434" width="10.28515625" style="62" customWidth="1"/>
    <col min="7435" max="7435" width="82.140625" style="62" customWidth="1"/>
    <col min="7436" max="7436" width="13.5703125" style="62" customWidth="1"/>
    <col min="7437" max="7680" width="9.140625" style="62"/>
    <col min="7681" max="7681" width="4.28515625" style="62" customWidth="1"/>
    <col min="7682" max="7682" width="6.5703125" style="62" customWidth="1"/>
    <col min="7683" max="7683" width="39" style="62" customWidth="1"/>
    <col min="7684" max="7684" width="60.7109375" style="62" customWidth="1"/>
    <col min="7685" max="7685" width="19.7109375" style="62" customWidth="1"/>
    <col min="7686" max="7686" width="6.85546875" style="62" customWidth="1"/>
    <col min="7687" max="7687" width="3.85546875" style="62" customWidth="1"/>
    <col min="7688" max="7688" width="3.140625" style="62" customWidth="1"/>
    <col min="7689" max="7689" width="9.140625" style="62"/>
    <col min="7690" max="7690" width="10.28515625" style="62" customWidth="1"/>
    <col min="7691" max="7691" width="82.140625" style="62" customWidth="1"/>
    <col min="7692" max="7692" width="13.5703125" style="62" customWidth="1"/>
    <col min="7693" max="7936" width="9.140625" style="62"/>
    <col min="7937" max="7937" width="4.28515625" style="62" customWidth="1"/>
    <col min="7938" max="7938" width="6.5703125" style="62" customWidth="1"/>
    <col min="7939" max="7939" width="39" style="62" customWidth="1"/>
    <col min="7940" max="7940" width="60.7109375" style="62" customWidth="1"/>
    <col min="7941" max="7941" width="19.7109375" style="62" customWidth="1"/>
    <col min="7942" max="7942" width="6.85546875" style="62" customWidth="1"/>
    <col min="7943" max="7943" width="3.85546875" style="62" customWidth="1"/>
    <col min="7944" max="7944" width="3.140625" style="62" customWidth="1"/>
    <col min="7945" max="7945" width="9.140625" style="62"/>
    <col min="7946" max="7946" width="10.28515625" style="62" customWidth="1"/>
    <col min="7947" max="7947" width="82.140625" style="62" customWidth="1"/>
    <col min="7948" max="7948" width="13.5703125" style="62" customWidth="1"/>
    <col min="7949" max="8192" width="9.140625" style="62"/>
    <col min="8193" max="8193" width="4.28515625" style="62" customWidth="1"/>
    <col min="8194" max="8194" width="6.5703125" style="62" customWidth="1"/>
    <col min="8195" max="8195" width="39" style="62" customWidth="1"/>
    <col min="8196" max="8196" width="60.7109375" style="62" customWidth="1"/>
    <col min="8197" max="8197" width="19.7109375" style="62" customWidth="1"/>
    <col min="8198" max="8198" width="6.85546875" style="62" customWidth="1"/>
    <col min="8199" max="8199" width="3.85546875" style="62" customWidth="1"/>
    <col min="8200" max="8200" width="3.140625" style="62" customWidth="1"/>
    <col min="8201" max="8201" width="9.140625" style="62"/>
    <col min="8202" max="8202" width="10.28515625" style="62" customWidth="1"/>
    <col min="8203" max="8203" width="82.140625" style="62" customWidth="1"/>
    <col min="8204" max="8204" width="13.5703125" style="62" customWidth="1"/>
    <col min="8205" max="8448" width="9.140625" style="62"/>
    <col min="8449" max="8449" width="4.28515625" style="62" customWidth="1"/>
    <col min="8450" max="8450" width="6.5703125" style="62" customWidth="1"/>
    <col min="8451" max="8451" width="39" style="62" customWidth="1"/>
    <col min="8452" max="8452" width="60.7109375" style="62" customWidth="1"/>
    <col min="8453" max="8453" width="19.7109375" style="62" customWidth="1"/>
    <col min="8454" max="8454" width="6.85546875" style="62" customWidth="1"/>
    <col min="8455" max="8455" width="3.85546875" style="62" customWidth="1"/>
    <col min="8456" max="8456" width="3.140625" style="62" customWidth="1"/>
    <col min="8457" max="8457" width="9.140625" style="62"/>
    <col min="8458" max="8458" width="10.28515625" style="62" customWidth="1"/>
    <col min="8459" max="8459" width="82.140625" style="62" customWidth="1"/>
    <col min="8460" max="8460" width="13.5703125" style="62" customWidth="1"/>
    <col min="8461" max="8704" width="9.140625" style="62"/>
    <col min="8705" max="8705" width="4.28515625" style="62" customWidth="1"/>
    <col min="8706" max="8706" width="6.5703125" style="62" customWidth="1"/>
    <col min="8707" max="8707" width="39" style="62" customWidth="1"/>
    <col min="8708" max="8708" width="60.7109375" style="62" customWidth="1"/>
    <col min="8709" max="8709" width="19.7109375" style="62" customWidth="1"/>
    <col min="8710" max="8710" width="6.85546875" style="62" customWidth="1"/>
    <col min="8711" max="8711" width="3.85546875" style="62" customWidth="1"/>
    <col min="8712" max="8712" width="3.140625" style="62" customWidth="1"/>
    <col min="8713" max="8713" width="9.140625" style="62"/>
    <col min="8714" max="8714" width="10.28515625" style="62" customWidth="1"/>
    <col min="8715" max="8715" width="82.140625" style="62" customWidth="1"/>
    <col min="8716" max="8716" width="13.5703125" style="62" customWidth="1"/>
    <col min="8717" max="8960" width="9.140625" style="62"/>
    <col min="8961" max="8961" width="4.28515625" style="62" customWidth="1"/>
    <col min="8962" max="8962" width="6.5703125" style="62" customWidth="1"/>
    <col min="8963" max="8963" width="39" style="62" customWidth="1"/>
    <col min="8964" max="8964" width="60.7109375" style="62" customWidth="1"/>
    <col min="8965" max="8965" width="19.7109375" style="62" customWidth="1"/>
    <col min="8966" max="8966" width="6.85546875" style="62" customWidth="1"/>
    <col min="8967" max="8967" width="3.85546875" style="62" customWidth="1"/>
    <col min="8968" max="8968" width="3.140625" style="62" customWidth="1"/>
    <col min="8969" max="8969" width="9.140625" style="62"/>
    <col min="8970" max="8970" width="10.28515625" style="62" customWidth="1"/>
    <col min="8971" max="8971" width="82.140625" style="62" customWidth="1"/>
    <col min="8972" max="8972" width="13.5703125" style="62" customWidth="1"/>
    <col min="8973" max="9216" width="9.140625" style="62"/>
    <col min="9217" max="9217" width="4.28515625" style="62" customWidth="1"/>
    <col min="9218" max="9218" width="6.5703125" style="62" customWidth="1"/>
    <col min="9219" max="9219" width="39" style="62" customWidth="1"/>
    <col min="9220" max="9220" width="60.7109375" style="62" customWidth="1"/>
    <col min="9221" max="9221" width="19.7109375" style="62" customWidth="1"/>
    <col min="9222" max="9222" width="6.85546875" style="62" customWidth="1"/>
    <col min="9223" max="9223" width="3.85546875" style="62" customWidth="1"/>
    <col min="9224" max="9224" width="3.140625" style="62" customWidth="1"/>
    <col min="9225" max="9225" width="9.140625" style="62"/>
    <col min="9226" max="9226" width="10.28515625" style="62" customWidth="1"/>
    <col min="9227" max="9227" width="82.140625" style="62" customWidth="1"/>
    <col min="9228" max="9228" width="13.5703125" style="62" customWidth="1"/>
    <col min="9229" max="9472" width="9.140625" style="62"/>
    <col min="9473" max="9473" width="4.28515625" style="62" customWidth="1"/>
    <col min="9474" max="9474" width="6.5703125" style="62" customWidth="1"/>
    <col min="9475" max="9475" width="39" style="62" customWidth="1"/>
    <col min="9476" max="9476" width="60.7109375" style="62" customWidth="1"/>
    <col min="9477" max="9477" width="19.7109375" style="62" customWidth="1"/>
    <col min="9478" max="9478" width="6.85546875" style="62" customWidth="1"/>
    <col min="9479" max="9479" width="3.85546875" style="62" customWidth="1"/>
    <col min="9480" max="9480" width="3.140625" style="62" customWidth="1"/>
    <col min="9481" max="9481" width="9.140625" style="62"/>
    <col min="9482" max="9482" width="10.28515625" style="62" customWidth="1"/>
    <col min="9483" max="9483" width="82.140625" style="62" customWidth="1"/>
    <col min="9484" max="9484" width="13.5703125" style="62" customWidth="1"/>
    <col min="9485" max="9728" width="9.140625" style="62"/>
    <col min="9729" max="9729" width="4.28515625" style="62" customWidth="1"/>
    <col min="9730" max="9730" width="6.5703125" style="62" customWidth="1"/>
    <col min="9731" max="9731" width="39" style="62" customWidth="1"/>
    <col min="9732" max="9732" width="60.7109375" style="62" customWidth="1"/>
    <col min="9733" max="9733" width="19.7109375" style="62" customWidth="1"/>
    <col min="9734" max="9734" width="6.85546875" style="62" customWidth="1"/>
    <col min="9735" max="9735" width="3.85546875" style="62" customWidth="1"/>
    <col min="9736" max="9736" width="3.140625" style="62" customWidth="1"/>
    <col min="9737" max="9737" width="9.140625" style="62"/>
    <col min="9738" max="9738" width="10.28515625" style="62" customWidth="1"/>
    <col min="9739" max="9739" width="82.140625" style="62" customWidth="1"/>
    <col min="9740" max="9740" width="13.5703125" style="62" customWidth="1"/>
    <col min="9741" max="9984" width="9.140625" style="62"/>
    <col min="9985" max="9985" width="4.28515625" style="62" customWidth="1"/>
    <col min="9986" max="9986" width="6.5703125" style="62" customWidth="1"/>
    <col min="9987" max="9987" width="39" style="62" customWidth="1"/>
    <col min="9988" max="9988" width="60.7109375" style="62" customWidth="1"/>
    <col min="9989" max="9989" width="19.7109375" style="62" customWidth="1"/>
    <col min="9990" max="9990" width="6.85546875" style="62" customWidth="1"/>
    <col min="9991" max="9991" width="3.85546875" style="62" customWidth="1"/>
    <col min="9992" max="9992" width="3.140625" style="62" customWidth="1"/>
    <col min="9993" max="9993" width="9.140625" style="62"/>
    <col min="9994" max="9994" width="10.28515625" style="62" customWidth="1"/>
    <col min="9995" max="9995" width="82.140625" style="62" customWidth="1"/>
    <col min="9996" max="9996" width="13.5703125" style="62" customWidth="1"/>
    <col min="9997" max="10240" width="9.140625" style="62"/>
    <col min="10241" max="10241" width="4.28515625" style="62" customWidth="1"/>
    <col min="10242" max="10242" width="6.5703125" style="62" customWidth="1"/>
    <col min="10243" max="10243" width="39" style="62" customWidth="1"/>
    <col min="10244" max="10244" width="60.7109375" style="62" customWidth="1"/>
    <col min="10245" max="10245" width="19.7109375" style="62" customWidth="1"/>
    <col min="10246" max="10246" width="6.85546875" style="62" customWidth="1"/>
    <col min="10247" max="10247" width="3.85546875" style="62" customWidth="1"/>
    <col min="10248" max="10248" width="3.140625" style="62" customWidth="1"/>
    <col min="10249" max="10249" width="9.140625" style="62"/>
    <col min="10250" max="10250" width="10.28515625" style="62" customWidth="1"/>
    <col min="10251" max="10251" width="82.140625" style="62" customWidth="1"/>
    <col min="10252" max="10252" width="13.5703125" style="62" customWidth="1"/>
    <col min="10253" max="10496" width="9.140625" style="62"/>
    <col min="10497" max="10497" width="4.28515625" style="62" customWidth="1"/>
    <col min="10498" max="10498" width="6.5703125" style="62" customWidth="1"/>
    <col min="10499" max="10499" width="39" style="62" customWidth="1"/>
    <col min="10500" max="10500" width="60.7109375" style="62" customWidth="1"/>
    <col min="10501" max="10501" width="19.7109375" style="62" customWidth="1"/>
    <col min="10502" max="10502" width="6.85546875" style="62" customWidth="1"/>
    <col min="10503" max="10503" width="3.85546875" style="62" customWidth="1"/>
    <col min="10504" max="10504" width="3.140625" style="62" customWidth="1"/>
    <col min="10505" max="10505" width="9.140625" style="62"/>
    <col min="10506" max="10506" width="10.28515625" style="62" customWidth="1"/>
    <col min="10507" max="10507" width="82.140625" style="62" customWidth="1"/>
    <col min="10508" max="10508" width="13.5703125" style="62" customWidth="1"/>
    <col min="10509" max="10752" width="9.140625" style="62"/>
    <col min="10753" max="10753" width="4.28515625" style="62" customWidth="1"/>
    <col min="10754" max="10754" width="6.5703125" style="62" customWidth="1"/>
    <col min="10755" max="10755" width="39" style="62" customWidth="1"/>
    <col min="10756" max="10756" width="60.7109375" style="62" customWidth="1"/>
    <col min="10757" max="10757" width="19.7109375" style="62" customWidth="1"/>
    <col min="10758" max="10758" width="6.85546875" style="62" customWidth="1"/>
    <col min="10759" max="10759" width="3.85546875" style="62" customWidth="1"/>
    <col min="10760" max="10760" width="3.140625" style="62" customWidth="1"/>
    <col min="10761" max="10761" width="9.140625" style="62"/>
    <col min="10762" max="10762" width="10.28515625" style="62" customWidth="1"/>
    <col min="10763" max="10763" width="82.140625" style="62" customWidth="1"/>
    <col min="10764" max="10764" width="13.5703125" style="62" customWidth="1"/>
    <col min="10765" max="11008" width="9.140625" style="62"/>
    <col min="11009" max="11009" width="4.28515625" style="62" customWidth="1"/>
    <col min="11010" max="11010" width="6.5703125" style="62" customWidth="1"/>
    <col min="11011" max="11011" width="39" style="62" customWidth="1"/>
    <col min="11012" max="11012" width="60.7109375" style="62" customWidth="1"/>
    <col min="11013" max="11013" width="19.7109375" style="62" customWidth="1"/>
    <col min="11014" max="11014" width="6.85546875" style="62" customWidth="1"/>
    <col min="11015" max="11015" width="3.85546875" style="62" customWidth="1"/>
    <col min="11016" max="11016" width="3.140625" style="62" customWidth="1"/>
    <col min="11017" max="11017" width="9.140625" style="62"/>
    <col min="11018" max="11018" width="10.28515625" style="62" customWidth="1"/>
    <col min="11019" max="11019" width="82.140625" style="62" customWidth="1"/>
    <col min="11020" max="11020" width="13.5703125" style="62" customWidth="1"/>
    <col min="11021" max="11264" width="9.140625" style="62"/>
    <col min="11265" max="11265" width="4.28515625" style="62" customWidth="1"/>
    <col min="11266" max="11266" width="6.5703125" style="62" customWidth="1"/>
    <col min="11267" max="11267" width="39" style="62" customWidth="1"/>
    <col min="11268" max="11268" width="60.7109375" style="62" customWidth="1"/>
    <col min="11269" max="11269" width="19.7109375" style="62" customWidth="1"/>
    <col min="11270" max="11270" width="6.85546875" style="62" customWidth="1"/>
    <col min="11271" max="11271" width="3.85546875" style="62" customWidth="1"/>
    <col min="11272" max="11272" width="3.140625" style="62" customWidth="1"/>
    <col min="11273" max="11273" width="9.140625" style="62"/>
    <col min="11274" max="11274" width="10.28515625" style="62" customWidth="1"/>
    <col min="11275" max="11275" width="82.140625" style="62" customWidth="1"/>
    <col min="11276" max="11276" width="13.5703125" style="62" customWidth="1"/>
    <col min="11277" max="11520" width="9.140625" style="62"/>
    <col min="11521" max="11521" width="4.28515625" style="62" customWidth="1"/>
    <col min="11522" max="11522" width="6.5703125" style="62" customWidth="1"/>
    <col min="11523" max="11523" width="39" style="62" customWidth="1"/>
    <col min="11524" max="11524" width="60.7109375" style="62" customWidth="1"/>
    <col min="11525" max="11525" width="19.7109375" style="62" customWidth="1"/>
    <col min="11526" max="11526" width="6.85546875" style="62" customWidth="1"/>
    <col min="11527" max="11527" width="3.85546875" style="62" customWidth="1"/>
    <col min="11528" max="11528" width="3.140625" style="62" customWidth="1"/>
    <col min="11529" max="11529" width="9.140625" style="62"/>
    <col min="11530" max="11530" width="10.28515625" style="62" customWidth="1"/>
    <col min="11531" max="11531" width="82.140625" style="62" customWidth="1"/>
    <col min="11532" max="11532" width="13.5703125" style="62" customWidth="1"/>
    <col min="11533" max="11776" width="9.140625" style="62"/>
    <col min="11777" max="11777" width="4.28515625" style="62" customWidth="1"/>
    <col min="11778" max="11778" width="6.5703125" style="62" customWidth="1"/>
    <col min="11779" max="11779" width="39" style="62" customWidth="1"/>
    <col min="11780" max="11780" width="60.7109375" style="62" customWidth="1"/>
    <col min="11781" max="11781" width="19.7109375" style="62" customWidth="1"/>
    <col min="11782" max="11782" width="6.85546875" style="62" customWidth="1"/>
    <col min="11783" max="11783" width="3.85546875" style="62" customWidth="1"/>
    <col min="11784" max="11784" width="3.140625" style="62" customWidth="1"/>
    <col min="11785" max="11785" width="9.140625" style="62"/>
    <col min="11786" max="11786" width="10.28515625" style="62" customWidth="1"/>
    <col min="11787" max="11787" width="82.140625" style="62" customWidth="1"/>
    <col min="11788" max="11788" width="13.5703125" style="62" customWidth="1"/>
    <col min="11789" max="12032" width="9.140625" style="62"/>
    <col min="12033" max="12033" width="4.28515625" style="62" customWidth="1"/>
    <col min="12034" max="12034" width="6.5703125" style="62" customWidth="1"/>
    <col min="12035" max="12035" width="39" style="62" customWidth="1"/>
    <col min="12036" max="12036" width="60.7109375" style="62" customWidth="1"/>
    <col min="12037" max="12037" width="19.7109375" style="62" customWidth="1"/>
    <col min="12038" max="12038" width="6.85546875" style="62" customWidth="1"/>
    <col min="12039" max="12039" width="3.85546875" style="62" customWidth="1"/>
    <col min="12040" max="12040" width="3.140625" style="62" customWidth="1"/>
    <col min="12041" max="12041" width="9.140625" style="62"/>
    <col min="12042" max="12042" width="10.28515625" style="62" customWidth="1"/>
    <col min="12043" max="12043" width="82.140625" style="62" customWidth="1"/>
    <col min="12044" max="12044" width="13.5703125" style="62" customWidth="1"/>
    <col min="12045" max="12288" width="9.140625" style="62"/>
    <col min="12289" max="12289" width="4.28515625" style="62" customWidth="1"/>
    <col min="12290" max="12290" width="6.5703125" style="62" customWidth="1"/>
    <col min="12291" max="12291" width="39" style="62" customWidth="1"/>
    <col min="12292" max="12292" width="60.7109375" style="62" customWidth="1"/>
    <col min="12293" max="12293" width="19.7109375" style="62" customWidth="1"/>
    <col min="12294" max="12294" width="6.85546875" style="62" customWidth="1"/>
    <col min="12295" max="12295" width="3.85546875" style="62" customWidth="1"/>
    <col min="12296" max="12296" width="3.140625" style="62" customWidth="1"/>
    <col min="12297" max="12297" width="9.140625" style="62"/>
    <col min="12298" max="12298" width="10.28515625" style="62" customWidth="1"/>
    <col min="12299" max="12299" width="82.140625" style="62" customWidth="1"/>
    <col min="12300" max="12300" width="13.5703125" style="62" customWidth="1"/>
    <col min="12301" max="12544" width="9.140625" style="62"/>
    <col min="12545" max="12545" width="4.28515625" style="62" customWidth="1"/>
    <col min="12546" max="12546" width="6.5703125" style="62" customWidth="1"/>
    <col min="12547" max="12547" width="39" style="62" customWidth="1"/>
    <col min="12548" max="12548" width="60.7109375" style="62" customWidth="1"/>
    <col min="12549" max="12549" width="19.7109375" style="62" customWidth="1"/>
    <col min="12550" max="12550" width="6.85546875" style="62" customWidth="1"/>
    <col min="12551" max="12551" width="3.85546875" style="62" customWidth="1"/>
    <col min="12552" max="12552" width="3.140625" style="62" customWidth="1"/>
    <col min="12553" max="12553" width="9.140625" style="62"/>
    <col min="12554" max="12554" width="10.28515625" style="62" customWidth="1"/>
    <col min="12555" max="12555" width="82.140625" style="62" customWidth="1"/>
    <col min="12556" max="12556" width="13.5703125" style="62" customWidth="1"/>
    <col min="12557" max="12800" width="9.140625" style="62"/>
    <col min="12801" max="12801" width="4.28515625" style="62" customWidth="1"/>
    <col min="12802" max="12802" width="6.5703125" style="62" customWidth="1"/>
    <col min="12803" max="12803" width="39" style="62" customWidth="1"/>
    <col min="12804" max="12804" width="60.7109375" style="62" customWidth="1"/>
    <col min="12805" max="12805" width="19.7109375" style="62" customWidth="1"/>
    <col min="12806" max="12806" width="6.85546875" style="62" customWidth="1"/>
    <col min="12807" max="12807" width="3.85546875" style="62" customWidth="1"/>
    <col min="12808" max="12808" width="3.140625" style="62" customWidth="1"/>
    <col min="12809" max="12809" width="9.140625" style="62"/>
    <col min="12810" max="12810" width="10.28515625" style="62" customWidth="1"/>
    <col min="12811" max="12811" width="82.140625" style="62" customWidth="1"/>
    <col min="12812" max="12812" width="13.5703125" style="62" customWidth="1"/>
    <col min="12813" max="13056" width="9.140625" style="62"/>
    <col min="13057" max="13057" width="4.28515625" style="62" customWidth="1"/>
    <col min="13058" max="13058" width="6.5703125" style="62" customWidth="1"/>
    <col min="13059" max="13059" width="39" style="62" customWidth="1"/>
    <col min="13060" max="13060" width="60.7109375" style="62" customWidth="1"/>
    <col min="13061" max="13061" width="19.7109375" style="62" customWidth="1"/>
    <col min="13062" max="13062" width="6.85546875" style="62" customWidth="1"/>
    <col min="13063" max="13063" width="3.85546875" style="62" customWidth="1"/>
    <col min="13064" max="13064" width="3.140625" style="62" customWidth="1"/>
    <col min="13065" max="13065" width="9.140625" style="62"/>
    <col min="13066" max="13066" width="10.28515625" style="62" customWidth="1"/>
    <col min="13067" max="13067" width="82.140625" style="62" customWidth="1"/>
    <col min="13068" max="13068" width="13.5703125" style="62" customWidth="1"/>
    <col min="13069" max="13312" width="9.140625" style="62"/>
    <col min="13313" max="13313" width="4.28515625" style="62" customWidth="1"/>
    <col min="13314" max="13314" width="6.5703125" style="62" customWidth="1"/>
    <col min="13315" max="13315" width="39" style="62" customWidth="1"/>
    <col min="13316" max="13316" width="60.7109375" style="62" customWidth="1"/>
    <col min="13317" max="13317" width="19.7109375" style="62" customWidth="1"/>
    <col min="13318" max="13318" width="6.85546875" style="62" customWidth="1"/>
    <col min="13319" max="13319" width="3.85546875" style="62" customWidth="1"/>
    <col min="13320" max="13320" width="3.140625" style="62" customWidth="1"/>
    <col min="13321" max="13321" width="9.140625" style="62"/>
    <col min="13322" max="13322" width="10.28515625" style="62" customWidth="1"/>
    <col min="13323" max="13323" width="82.140625" style="62" customWidth="1"/>
    <col min="13324" max="13324" width="13.5703125" style="62" customWidth="1"/>
    <col min="13325" max="13568" width="9.140625" style="62"/>
    <col min="13569" max="13569" width="4.28515625" style="62" customWidth="1"/>
    <col min="13570" max="13570" width="6.5703125" style="62" customWidth="1"/>
    <col min="13571" max="13571" width="39" style="62" customWidth="1"/>
    <col min="13572" max="13572" width="60.7109375" style="62" customWidth="1"/>
    <col min="13573" max="13573" width="19.7109375" style="62" customWidth="1"/>
    <col min="13574" max="13574" width="6.85546875" style="62" customWidth="1"/>
    <col min="13575" max="13575" width="3.85546875" style="62" customWidth="1"/>
    <col min="13576" max="13576" width="3.140625" style="62" customWidth="1"/>
    <col min="13577" max="13577" width="9.140625" style="62"/>
    <col min="13578" max="13578" width="10.28515625" style="62" customWidth="1"/>
    <col min="13579" max="13579" width="82.140625" style="62" customWidth="1"/>
    <col min="13580" max="13580" width="13.5703125" style="62" customWidth="1"/>
    <col min="13581" max="13824" width="9.140625" style="62"/>
    <col min="13825" max="13825" width="4.28515625" style="62" customWidth="1"/>
    <col min="13826" max="13826" width="6.5703125" style="62" customWidth="1"/>
    <col min="13827" max="13827" width="39" style="62" customWidth="1"/>
    <col min="13828" max="13828" width="60.7109375" style="62" customWidth="1"/>
    <col min="13829" max="13829" width="19.7109375" style="62" customWidth="1"/>
    <col min="13830" max="13830" width="6.85546875" style="62" customWidth="1"/>
    <col min="13831" max="13831" width="3.85546875" style="62" customWidth="1"/>
    <col min="13832" max="13832" width="3.140625" style="62" customWidth="1"/>
    <col min="13833" max="13833" width="9.140625" style="62"/>
    <col min="13834" max="13834" width="10.28515625" style="62" customWidth="1"/>
    <col min="13835" max="13835" width="82.140625" style="62" customWidth="1"/>
    <col min="13836" max="13836" width="13.5703125" style="62" customWidth="1"/>
    <col min="13837" max="14080" width="9.140625" style="62"/>
    <col min="14081" max="14081" width="4.28515625" style="62" customWidth="1"/>
    <col min="14082" max="14082" width="6.5703125" style="62" customWidth="1"/>
    <col min="14083" max="14083" width="39" style="62" customWidth="1"/>
    <col min="14084" max="14084" width="60.7109375" style="62" customWidth="1"/>
    <col min="14085" max="14085" width="19.7109375" style="62" customWidth="1"/>
    <col min="14086" max="14086" width="6.85546875" style="62" customWidth="1"/>
    <col min="14087" max="14087" width="3.85546875" style="62" customWidth="1"/>
    <col min="14088" max="14088" width="3.140625" style="62" customWidth="1"/>
    <col min="14089" max="14089" width="9.140625" style="62"/>
    <col min="14090" max="14090" width="10.28515625" style="62" customWidth="1"/>
    <col min="14091" max="14091" width="82.140625" style="62" customWidth="1"/>
    <col min="14092" max="14092" width="13.5703125" style="62" customWidth="1"/>
    <col min="14093" max="14336" width="9.140625" style="62"/>
    <col min="14337" max="14337" width="4.28515625" style="62" customWidth="1"/>
    <col min="14338" max="14338" width="6.5703125" style="62" customWidth="1"/>
    <col min="14339" max="14339" width="39" style="62" customWidth="1"/>
    <col min="14340" max="14340" width="60.7109375" style="62" customWidth="1"/>
    <col min="14341" max="14341" width="19.7109375" style="62" customWidth="1"/>
    <col min="14342" max="14342" width="6.85546875" style="62" customWidth="1"/>
    <col min="14343" max="14343" width="3.85546875" style="62" customWidth="1"/>
    <col min="14344" max="14344" width="3.140625" style="62" customWidth="1"/>
    <col min="14345" max="14345" width="9.140625" style="62"/>
    <col min="14346" max="14346" width="10.28515625" style="62" customWidth="1"/>
    <col min="14347" max="14347" width="82.140625" style="62" customWidth="1"/>
    <col min="14348" max="14348" width="13.5703125" style="62" customWidth="1"/>
    <col min="14349" max="14592" width="9.140625" style="62"/>
    <col min="14593" max="14593" width="4.28515625" style="62" customWidth="1"/>
    <col min="14594" max="14594" width="6.5703125" style="62" customWidth="1"/>
    <col min="14595" max="14595" width="39" style="62" customWidth="1"/>
    <col min="14596" max="14596" width="60.7109375" style="62" customWidth="1"/>
    <col min="14597" max="14597" width="19.7109375" style="62" customWidth="1"/>
    <col min="14598" max="14598" width="6.85546875" style="62" customWidth="1"/>
    <col min="14599" max="14599" width="3.85546875" style="62" customWidth="1"/>
    <col min="14600" max="14600" width="3.140625" style="62" customWidth="1"/>
    <col min="14601" max="14601" width="9.140625" style="62"/>
    <col min="14602" max="14602" width="10.28515625" style="62" customWidth="1"/>
    <col min="14603" max="14603" width="82.140625" style="62" customWidth="1"/>
    <col min="14604" max="14604" width="13.5703125" style="62" customWidth="1"/>
    <col min="14605" max="14848" width="9.140625" style="62"/>
    <col min="14849" max="14849" width="4.28515625" style="62" customWidth="1"/>
    <col min="14850" max="14850" width="6.5703125" style="62" customWidth="1"/>
    <col min="14851" max="14851" width="39" style="62" customWidth="1"/>
    <col min="14852" max="14852" width="60.7109375" style="62" customWidth="1"/>
    <col min="14853" max="14853" width="19.7109375" style="62" customWidth="1"/>
    <col min="14854" max="14854" width="6.85546875" style="62" customWidth="1"/>
    <col min="14855" max="14855" width="3.85546875" style="62" customWidth="1"/>
    <col min="14856" max="14856" width="3.140625" style="62" customWidth="1"/>
    <col min="14857" max="14857" width="9.140625" style="62"/>
    <col min="14858" max="14858" width="10.28515625" style="62" customWidth="1"/>
    <col min="14859" max="14859" width="82.140625" style="62" customWidth="1"/>
    <col min="14860" max="14860" width="13.5703125" style="62" customWidth="1"/>
    <col min="14861" max="15104" width="9.140625" style="62"/>
    <col min="15105" max="15105" width="4.28515625" style="62" customWidth="1"/>
    <col min="15106" max="15106" width="6.5703125" style="62" customWidth="1"/>
    <col min="15107" max="15107" width="39" style="62" customWidth="1"/>
    <col min="15108" max="15108" width="60.7109375" style="62" customWidth="1"/>
    <col min="15109" max="15109" width="19.7109375" style="62" customWidth="1"/>
    <col min="15110" max="15110" width="6.85546875" style="62" customWidth="1"/>
    <col min="15111" max="15111" width="3.85546875" style="62" customWidth="1"/>
    <col min="15112" max="15112" width="3.140625" style="62" customWidth="1"/>
    <col min="15113" max="15113" width="9.140625" style="62"/>
    <col min="15114" max="15114" width="10.28515625" style="62" customWidth="1"/>
    <col min="15115" max="15115" width="82.140625" style="62" customWidth="1"/>
    <col min="15116" max="15116" width="13.5703125" style="62" customWidth="1"/>
    <col min="15117" max="15360" width="9.140625" style="62"/>
    <col min="15361" max="15361" width="4.28515625" style="62" customWidth="1"/>
    <col min="15362" max="15362" width="6.5703125" style="62" customWidth="1"/>
    <col min="15363" max="15363" width="39" style="62" customWidth="1"/>
    <col min="15364" max="15364" width="60.7109375" style="62" customWidth="1"/>
    <col min="15365" max="15365" width="19.7109375" style="62" customWidth="1"/>
    <col min="15366" max="15366" width="6.85546875" style="62" customWidth="1"/>
    <col min="15367" max="15367" width="3.85546875" style="62" customWidth="1"/>
    <col min="15368" max="15368" width="3.140625" style="62" customWidth="1"/>
    <col min="15369" max="15369" width="9.140625" style="62"/>
    <col min="15370" max="15370" width="10.28515625" style="62" customWidth="1"/>
    <col min="15371" max="15371" width="82.140625" style="62" customWidth="1"/>
    <col min="15372" max="15372" width="13.5703125" style="62" customWidth="1"/>
    <col min="15373" max="15616" width="9.140625" style="62"/>
    <col min="15617" max="15617" width="4.28515625" style="62" customWidth="1"/>
    <col min="15618" max="15618" width="6.5703125" style="62" customWidth="1"/>
    <col min="15619" max="15619" width="39" style="62" customWidth="1"/>
    <col min="15620" max="15620" width="60.7109375" style="62" customWidth="1"/>
    <col min="15621" max="15621" width="19.7109375" style="62" customWidth="1"/>
    <col min="15622" max="15622" width="6.85546875" style="62" customWidth="1"/>
    <col min="15623" max="15623" width="3.85546875" style="62" customWidth="1"/>
    <col min="15624" max="15624" width="3.140625" style="62" customWidth="1"/>
    <col min="15625" max="15625" width="9.140625" style="62"/>
    <col min="15626" max="15626" width="10.28515625" style="62" customWidth="1"/>
    <col min="15627" max="15627" width="82.140625" style="62" customWidth="1"/>
    <col min="15628" max="15628" width="13.5703125" style="62" customWidth="1"/>
    <col min="15629" max="15872" width="9.140625" style="62"/>
    <col min="15873" max="15873" width="4.28515625" style="62" customWidth="1"/>
    <col min="15874" max="15874" width="6.5703125" style="62" customWidth="1"/>
    <col min="15875" max="15875" width="39" style="62" customWidth="1"/>
    <col min="15876" max="15876" width="60.7109375" style="62" customWidth="1"/>
    <col min="15877" max="15877" width="19.7109375" style="62" customWidth="1"/>
    <col min="15878" max="15878" width="6.85546875" style="62" customWidth="1"/>
    <col min="15879" max="15879" width="3.85546875" style="62" customWidth="1"/>
    <col min="15880" max="15880" width="3.140625" style="62" customWidth="1"/>
    <col min="15881" max="15881" width="9.140625" style="62"/>
    <col min="15882" max="15882" width="10.28515625" style="62" customWidth="1"/>
    <col min="15883" max="15883" width="82.140625" style="62" customWidth="1"/>
    <col min="15884" max="15884" width="13.5703125" style="62" customWidth="1"/>
    <col min="15885" max="16128" width="9.140625" style="62"/>
    <col min="16129" max="16129" width="4.28515625" style="62" customWidth="1"/>
    <col min="16130" max="16130" width="6.5703125" style="62" customWidth="1"/>
    <col min="16131" max="16131" width="39" style="62" customWidth="1"/>
    <col min="16132" max="16132" width="60.7109375" style="62" customWidth="1"/>
    <col min="16133" max="16133" width="19.7109375" style="62" customWidth="1"/>
    <col min="16134" max="16134" width="6.85546875" style="62" customWidth="1"/>
    <col min="16135" max="16135" width="3.85546875" style="62" customWidth="1"/>
    <col min="16136" max="16136" width="3.140625" style="62" customWidth="1"/>
    <col min="16137" max="16137" width="9.140625" style="62"/>
    <col min="16138" max="16138" width="10.28515625" style="62" customWidth="1"/>
    <col min="16139" max="16139" width="82.140625" style="62" customWidth="1"/>
    <col min="16140" max="16140" width="13.5703125" style="62" customWidth="1"/>
    <col min="16141" max="16384" width="9.140625" style="62"/>
  </cols>
  <sheetData>
    <row r="1" spans="2:13" ht="28.5">
      <c r="C1" s="63" t="s">
        <v>30</v>
      </c>
      <c r="D1" s="64"/>
      <c r="E1" s="64"/>
    </row>
    <row r="2" spans="2:13">
      <c r="C2" s="62" t="s">
        <v>31</v>
      </c>
    </row>
    <row r="5" spans="2:13" ht="18">
      <c r="C5" s="287" t="str">
        <f>'Революции, 13'!$C$5</f>
        <v>Отчёт о проделанной работе за 2018 год</v>
      </c>
      <c r="D5" s="288"/>
    </row>
    <row r="6" spans="2:13" ht="18">
      <c r="C6" s="287" t="s">
        <v>32</v>
      </c>
      <c r="D6" s="288"/>
    </row>
    <row r="7" spans="2:13" ht="18.75">
      <c r="C7" s="65" t="s">
        <v>33</v>
      </c>
      <c r="D7" s="289" t="s">
        <v>157</v>
      </c>
      <c r="E7" s="289"/>
    </row>
    <row r="8" spans="2:13" ht="15.75">
      <c r="C8" s="66" t="s">
        <v>34</v>
      </c>
      <c r="D8" s="67" t="s">
        <v>35</v>
      </c>
      <c r="E8" s="65">
        <v>338.6</v>
      </c>
    </row>
    <row r="9" spans="2:13" ht="15.75">
      <c r="C9" s="66" t="s">
        <v>36</v>
      </c>
      <c r="D9" s="67" t="s">
        <v>37</v>
      </c>
      <c r="E9" s="65">
        <v>13.6</v>
      </c>
      <c r="I9" s="290" t="s">
        <v>38</v>
      </c>
      <c r="J9" s="290"/>
      <c r="K9" s="62">
        <f>E8*E9</f>
        <v>4604.96</v>
      </c>
      <c r="L9" s="68"/>
    </row>
    <row r="10" spans="2:13" ht="15.75">
      <c r="C10" s="69" t="s">
        <v>39</v>
      </c>
      <c r="D10" s="70" t="s">
        <v>651</v>
      </c>
      <c r="E10" s="71">
        <f>K9*4</f>
        <v>18419.84</v>
      </c>
      <c r="I10" s="291" t="s">
        <v>40</v>
      </c>
      <c r="J10" s="291"/>
      <c r="K10" s="72">
        <v>6194.8</v>
      </c>
      <c r="L10" s="68"/>
    </row>
    <row r="11" spans="2:13" ht="15.75">
      <c r="C11" s="69" t="s">
        <v>41</v>
      </c>
      <c r="D11" s="70" t="s">
        <v>651</v>
      </c>
      <c r="E11" s="71">
        <f>E10-K10</f>
        <v>12225.04</v>
      </c>
      <c r="I11" s="73" t="s">
        <v>42</v>
      </c>
      <c r="J11" s="73"/>
      <c r="K11" s="64">
        <v>6194.8</v>
      </c>
      <c r="L11" s="68"/>
    </row>
    <row r="12" spans="2:13" ht="19.5" thickBot="1">
      <c r="C12" s="74"/>
      <c r="D12" s="75"/>
      <c r="I12" s="286" t="str">
        <f>D7</f>
        <v>г.Ростов ул.Загородная д.30</v>
      </c>
      <c r="J12" s="286"/>
      <c r="K12" s="286"/>
      <c r="L12" s="286"/>
    </row>
    <row r="13" spans="2:13" ht="15.75" thickBot="1">
      <c r="B13" s="76" t="s">
        <v>43</v>
      </c>
      <c r="C13" s="77" t="s">
        <v>44</v>
      </c>
      <c r="D13" s="78" t="s">
        <v>45</v>
      </c>
      <c r="E13" s="77" t="s">
        <v>46</v>
      </c>
      <c r="I13" s="79" t="s">
        <v>0</v>
      </c>
      <c r="J13" s="79" t="s">
        <v>1</v>
      </c>
      <c r="K13" s="79" t="s">
        <v>2</v>
      </c>
      <c r="L13" s="79" t="s">
        <v>3</v>
      </c>
      <c r="M13" s="80"/>
    </row>
    <row r="14" spans="2:13" ht="16.5" customHeight="1">
      <c r="B14" s="270" t="s">
        <v>47</v>
      </c>
      <c r="C14" s="280" t="s">
        <v>48</v>
      </c>
      <c r="D14" s="281"/>
      <c r="E14" s="276">
        <f>E10/F27*F14</f>
        <v>4537.2400000000007</v>
      </c>
      <c r="F14" s="81">
        <v>3.35</v>
      </c>
      <c r="I14" s="85"/>
      <c r="J14" s="97">
        <v>43355</v>
      </c>
      <c r="K14" s="98" t="s">
        <v>155</v>
      </c>
      <c r="L14" s="85"/>
      <c r="M14" s="85"/>
    </row>
    <row r="15" spans="2:13" ht="60" customHeight="1" thickBot="1">
      <c r="B15" s="271"/>
      <c r="C15" s="282"/>
      <c r="D15" s="283"/>
      <c r="E15" s="277"/>
      <c r="F15" s="86"/>
      <c r="I15" s="85"/>
      <c r="J15" s="112" t="s">
        <v>270</v>
      </c>
      <c r="K15" s="113" t="s">
        <v>271</v>
      </c>
      <c r="L15" s="85"/>
      <c r="M15" s="85"/>
    </row>
    <row r="16" spans="2:13" ht="39" customHeight="1">
      <c r="B16" s="270" t="s">
        <v>49</v>
      </c>
      <c r="C16" s="280" t="s">
        <v>50</v>
      </c>
      <c r="D16" s="285"/>
      <c r="E16" s="88">
        <f>E17+E18+E19+E20+E21</f>
        <v>4875.8400000000011</v>
      </c>
      <c r="F16" s="89">
        <f>F17+F20+F21</f>
        <v>3.6</v>
      </c>
      <c r="I16" s="82"/>
      <c r="J16" s="83">
        <v>43455</v>
      </c>
      <c r="K16" s="90" t="s">
        <v>494</v>
      </c>
      <c r="L16" s="85" t="s">
        <v>490</v>
      </c>
      <c r="M16" s="85"/>
    </row>
    <row r="17" spans="2:13" ht="45">
      <c r="B17" s="284"/>
      <c r="C17" s="91" t="s">
        <v>51</v>
      </c>
      <c r="D17" s="92" t="s">
        <v>52</v>
      </c>
      <c r="E17" s="93">
        <f>E10/F27*F17</f>
        <v>2979.6800000000003</v>
      </c>
      <c r="F17" s="94">
        <v>2.2000000000000002</v>
      </c>
      <c r="I17" s="82"/>
      <c r="J17" s="83" t="s">
        <v>493</v>
      </c>
      <c r="K17" s="90" t="s">
        <v>494</v>
      </c>
      <c r="L17" s="85" t="s">
        <v>490</v>
      </c>
      <c r="M17" s="85"/>
    </row>
    <row r="18" spans="2:13" ht="28.5" customHeight="1">
      <c r="B18" s="284"/>
      <c r="C18" s="91" t="s">
        <v>53</v>
      </c>
      <c r="D18" s="96"/>
      <c r="E18" s="93">
        <v>0</v>
      </c>
      <c r="F18" s="94">
        <v>0</v>
      </c>
      <c r="I18" s="82"/>
      <c r="J18" s="83">
        <v>43458</v>
      </c>
      <c r="K18" s="90" t="s">
        <v>494</v>
      </c>
      <c r="L18" s="85" t="s">
        <v>490</v>
      </c>
      <c r="M18" s="85"/>
    </row>
    <row r="19" spans="2:13" ht="61.5" customHeight="1">
      <c r="B19" s="284"/>
      <c r="C19" s="91" t="s">
        <v>54</v>
      </c>
      <c r="D19" s="96" t="s">
        <v>55</v>
      </c>
      <c r="E19" s="93">
        <f>E10/F27*F19</f>
        <v>0</v>
      </c>
      <c r="F19" s="94">
        <v>0</v>
      </c>
      <c r="I19" s="82"/>
      <c r="J19" s="83">
        <v>43437</v>
      </c>
      <c r="K19" s="90" t="s">
        <v>494</v>
      </c>
      <c r="L19" s="85" t="s">
        <v>496</v>
      </c>
      <c r="M19" s="85"/>
    </row>
    <row r="20" spans="2:13" ht="45">
      <c r="B20" s="284"/>
      <c r="C20" s="91" t="s">
        <v>56</v>
      </c>
      <c r="D20" s="96" t="s">
        <v>57</v>
      </c>
      <c r="E20" s="93">
        <f>E10/F27*F20</f>
        <v>1083.5200000000002</v>
      </c>
      <c r="F20" s="94">
        <v>0.8</v>
      </c>
      <c r="I20" s="82"/>
      <c r="J20" s="83">
        <v>43440</v>
      </c>
      <c r="K20" s="90" t="s">
        <v>494</v>
      </c>
      <c r="L20" s="85" t="s">
        <v>496</v>
      </c>
      <c r="M20" s="85"/>
    </row>
    <row r="21" spans="2:13" ht="30.75" customHeight="1" thickBot="1">
      <c r="B21" s="271"/>
      <c r="C21" s="99" t="s">
        <v>58</v>
      </c>
      <c r="D21" s="100" t="s">
        <v>59</v>
      </c>
      <c r="E21" s="101">
        <f>E10/F27*F21</f>
        <v>812.64</v>
      </c>
      <c r="F21" s="102">
        <v>0.6</v>
      </c>
      <c r="I21" s="82"/>
      <c r="J21" s="83">
        <v>43462</v>
      </c>
      <c r="K21" s="90" t="s">
        <v>494</v>
      </c>
      <c r="L21" s="85" t="s">
        <v>490</v>
      </c>
      <c r="M21" s="85"/>
    </row>
    <row r="22" spans="2:13" ht="44.25" customHeight="1">
      <c r="B22" s="270">
        <v>3</v>
      </c>
      <c r="C22" s="272" t="s">
        <v>60</v>
      </c>
      <c r="D22" s="274" t="s">
        <v>61</v>
      </c>
      <c r="E22" s="276">
        <f>E10/F27*F22</f>
        <v>2762.9760000000001</v>
      </c>
      <c r="F22" s="104">
        <v>2.04</v>
      </c>
      <c r="I22" s="146"/>
      <c r="J22" s="147"/>
      <c r="K22" s="148"/>
      <c r="L22" s="149"/>
      <c r="M22" s="146"/>
    </row>
    <row r="23" spans="2:13" ht="17.25" thickBot="1">
      <c r="B23" s="271"/>
      <c r="C23" s="273"/>
      <c r="D23" s="275"/>
      <c r="E23" s="277"/>
      <c r="F23" s="105"/>
      <c r="I23" s="80"/>
      <c r="J23" s="147"/>
      <c r="K23" s="150"/>
      <c r="L23" s="146"/>
      <c r="M23" s="146"/>
    </row>
    <row r="24" spans="2:13" ht="60.75" thickBot="1">
      <c r="B24" s="106">
        <v>4</v>
      </c>
      <c r="C24" s="107" t="s">
        <v>62</v>
      </c>
      <c r="D24" s="108" t="s">
        <v>63</v>
      </c>
      <c r="E24" s="109">
        <f>E10/F27*F24</f>
        <v>1571.104</v>
      </c>
      <c r="F24" s="110">
        <v>1.1599999999999999</v>
      </c>
      <c r="I24" s="80"/>
      <c r="J24" s="333" t="s">
        <v>601</v>
      </c>
      <c r="K24" s="151" t="s">
        <v>4</v>
      </c>
      <c r="L24" s="152" t="s">
        <v>5</v>
      </c>
      <c r="M24" s="80"/>
    </row>
    <row r="25" spans="2:13" ht="60.75" thickBot="1">
      <c r="B25" s="161">
        <v>5</v>
      </c>
      <c r="C25" s="115" t="s">
        <v>598</v>
      </c>
      <c r="D25" s="116" t="s">
        <v>64</v>
      </c>
      <c r="E25" s="117">
        <f>E10/F27*F25</f>
        <v>812.64</v>
      </c>
      <c r="F25" s="110">
        <v>0.6</v>
      </c>
      <c r="I25" s="80"/>
      <c r="J25" s="333" t="s">
        <v>601</v>
      </c>
      <c r="K25" s="153" t="s">
        <v>75</v>
      </c>
      <c r="L25" s="154" t="s">
        <v>76</v>
      </c>
      <c r="M25" s="80"/>
    </row>
    <row r="26" spans="2:13" ht="47.25" customHeight="1" thickBot="1">
      <c r="B26" s="106">
        <v>6</v>
      </c>
      <c r="C26" s="107" t="s">
        <v>599</v>
      </c>
      <c r="D26" s="108" t="s">
        <v>66</v>
      </c>
      <c r="E26" s="109">
        <f>E10/F27*F26</f>
        <v>3860.0400000000004</v>
      </c>
      <c r="F26" s="110">
        <v>2.85</v>
      </c>
      <c r="I26" s="80"/>
      <c r="J26" s="333" t="s">
        <v>601</v>
      </c>
      <c r="K26" s="153" t="s">
        <v>6</v>
      </c>
      <c r="L26" s="155" t="s">
        <v>7</v>
      </c>
      <c r="M26" s="154"/>
    </row>
    <row r="27" spans="2:13" ht="33" customHeight="1" thickBot="1">
      <c r="B27" s="161"/>
      <c r="C27" s="118" t="s">
        <v>67</v>
      </c>
      <c r="D27" s="119"/>
      <c r="E27" s="117">
        <f>E14+E16+E22+E24+E25+E26</f>
        <v>18419.84</v>
      </c>
      <c r="F27" s="110">
        <f>F14+F16+F22+F24+F25+F26</f>
        <v>13.6</v>
      </c>
      <c r="I27" s="80"/>
      <c r="J27" s="333" t="s">
        <v>601</v>
      </c>
      <c r="K27" s="153" t="s">
        <v>8</v>
      </c>
      <c r="L27" s="155" t="s">
        <v>7</v>
      </c>
      <c r="M27" s="80"/>
    </row>
    <row r="28" spans="2:13" ht="33" customHeight="1" thickBot="1">
      <c r="B28" s="106">
        <v>7</v>
      </c>
      <c r="C28" s="107" t="s">
        <v>68</v>
      </c>
      <c r="D28" s="121"/>
      <c r="E28" s="109">
        <v>0</v>
      </c>
      <c r="F28" s="110">
        <v>0</v>
      </c>
      <c r="I28" s="80"/>
      <c r="J28" s="333" t="s">
        <v>601</v>
      </c>
      <c r="K28" s="156" t="s">
        <v>9</v>
      </c>
      <c r="L28" s="152" t="s">
        <v>10</v>
      </c>
      <c r="M28" s="155"/>
    </row>
    <row r="29" spans="2:13" ht="33" customHeight="1" thickBot="1">
      <c r="B29" s="122"/>
      <c r="C29" s="123" t="s">
        <v>69</v>
      </c>
      <c r="D29" s="124"/>
      <c r="E29" s="125">
        <f>E27+E28</f>
        <v>18419.84</v>
      </c>
      <c r="F29" s="110">
        <f>F28+F27</f>
        <v>13.6</v>
      </c>
      <c r="I29" s="80"/>
      <c r="J29" s="333" t="s">
        <v>601</v>
      </c>
      <c r="K29" s="156" t="s">
        <v>11</v>
      </c>
      <c r="L29" s="152" t="s">
        <v>12</v>
      </c>
      <c r="M29" s="80"/>
    </row>
    <row r="30" spans="2:13" ht="39" customHeight="1">
      <c r="I30" s="80"/>
      <c r="J30" s="333" t="s">
        <v>601</v>
      </c>
      <c r="K30" s="156" t="s">
        <v>13</v>
      </c>
      <c r="L30" s="152" t="s">
        <v>14</v>
      </c>
      <c r="M30" s="80"/>
    </row>
    <row r="31" spans="2:13" ht="25.5" customHeight="1">
      <c r="B31" s="278" t="s">
        <v>70</v>
      </c>
      <c r="C31" s="278"/>
      <c r="D31" s="278"/>
      <c r="E31" s="128">
        <v>8</v>
      </c>
      <c r="F31" s="129"/>
      <c r="I31" s="80"/>
      <c r="J31" s="333" t="s">
        <v>601</v>
      </c>
      <c r="K31" s="156" t="s">
        <v>15</v>
      </c>
      <c r="L31" s="152" t="s">
        <v>16</v>
      </c>
      <c r="M31" s="80"/>
    </row>
    <row r="32" spans="2:13" ht="25.5" customHeight="1">
      <c r="B32" s="279" t="s">
        <v>71</v>
      </c>
      <c r="C32" s="279"/>
      <c r="D32" s="279"/>
      <c r="E32" s="130">
        <f>K11</f>
        <v>6194.8</v>
      </c>
      <c r="I32" s="80"/>
      <c r="J32" s="333" t="s">
        <v>601</v>
      </c>
      <c r="K32" s="156" t="s">
        <v>17</v>
      </c>
      <c r="L32" s="152" t="s">
        <v>18</v>
      </c>
      <c r="M32" s="80"/>
    </row>
    <row r="33" spans="4:13" ht="60.75">
      <c r="I33" s="80"/>
      <c r="J33" s="333" t="s">
        <v>601</v>
      </c>
      <c r="K33" s="153" t="s">
        <v>77</v>
      </c>
      <c r="L33" s="155" t="s">
        <v>20</v>
      </c>
      <c r="M33" s="80"/>
    </row>
    <row r="34" spans="4:13" ht="45">
      <c r="D34" s="269" t="s">
        <v>72</v>
      </c>
      <c r="E34" s="269"/>
      <c r="I34" s="80"/>
      <c r="J34" s="333" t="s">
        <v>601</v>
      </c>
      <c r="K34" s="84" t="s">
        <v>22</v>
      </c>
      <c r="L34" s="155" t="s">
        <v>20</v>
      </c>
      <c r="M34" s="80"/>
    </row>
    <row r="35" spans="4:13" ht="45.75">
      <c r="D35" s="162"/>
      <c r="E35" s="162"/>
      <c r="I35" s="80"/>
      <c r="J35" s="333" t="s">
        <v>601</v>
      </c>
      <c r="K35" s="153" t="s">
        <v>23</v>
      </c>
      <c r="L35" s="155" t="s">
        <v>20</v>
      </c>
      <c r="M35" s="80"/>
    </row>
    <row r="36" spans="4:13" ht="41.25">
      <c r="E36" s="136"/>
      <c r="I36" s="80"/>
      <c r="J36" s="333" t="s">
        <v>601</v>
      </c>
      <c r="K36" s="156" t="s">
        <v>24</v>
      </c>
      <c r="L36" s="152" t="s">
        <v>25</v>
      </c>
      <c r="M36" s="80"/>
    </row>
    <row r="37" spans="4:13" ht="66.75">
      <c r="I37" s="80"/>
      <c r="J37" s="333" t="s">
        <v>601</v>
      </c>
      <c r="K37" s="157" t="s">
        <v>26</v>
      </c>
      <c r="L37" s="155" t="s">
        <v>27</v>
      </c>
      <c r="M37" s="80"/>
    </row>
    <row r="38" spans="4:13" ht="15.75">
      <c r="I38" s="80"/>
      <c r="J38" s="92"/>
      <c r="K38" s="156"/>
      <c r="L38" s="152"/>
      <c r="M38" s="80"/>
    </row>
    <row r="52" spans="8:8">
      <c r="H52" s="143"/>
    </row>
    <row r="53" spans="8:8">
      <c r="H53" s="143"/>
    </row>
    <row r="54" spans="8:8">
      <c r="H54" s="143"/>
    </row>
    <row r="55" spans="8:8">
      <c r="H55" s="143"/>
    </row>
    <row r="56" spans="8:8">
      <c r="H56" s="143"/>
    </row>
    <row r="57" spans="8:8" ht="14.25" customHeight="1">
      <c r="H57" s="143"/>
    </row>
    <row r="58" spans="8:8">
      <c r="H58" s="143"/>
    </row>
    <row r="59" spans="8:8">
      <c r="H59" s="143"/>
    </row>
    <row r="60" spans="8:8">
      <c r="H60" s="143"/>
    </row>
    <row r="61" spans="8:8">
      <c r="H61" s="143"/>
    </row>
    <row r="62" spans="8:8">
      <c r="H62" s="143"/>
    </row>
    <row r="63" spans="8:8">
      <c r="H63" s="143"/>
    </row>
    <row r="64" spans="8:8">
      <c r="H64" s="143"/>
    </row>
    <row r="65" spans="8:8">
      <c r="H65" s="143"/>
    </row>
    <row r="66" spans="8:8">
      <c r="H66" s="143"/>
    </row>
    <row r="95" ht="19.5" customHeight="1"/>
    <row r="96" ht="19.5" customHeight="1"/>
    <row r="97" ht="19.5" customHeight="1"/>
    <row r="98" ht="19.5" customHeight="1"/>
    <row r="99" ht="19.5" customHeight="1"/>
    <row r="100" ht="19.5" customHeight="1"/>
    <row r="101" ht="19.5" customHeight="1"/>
    <row r="102" ht="19.5" customHeight="1"/>
    <row r="103" ht="19.5" customHeight="1"/>
    <row r="104" ht="19.5" customHeight="1"/>
    <row r="105" ht="19.5" customHeight="1"/>
    <row r="106" ht="19.5" customHeight="1"/>
    <row r="107" ht="19.5" customHeight="1"/>
    <row r="108" ht="19.5" customHeight="1"/>
    <row r="109" ht="19.5" customHeight="1"/>
    <row r="110" ht="19.5" customHeight="1"/>
    <row r="111" ht="18.75" customHeight="1"/>
    <row r="112" ht="18.75" customHeight="1"/>
    <row r="113" ht="18.75" customHeight="1"/>
    <row r="114" ht="18.75" customHeight="1"/>
    <row r="115" ht="18.75" customHeight="1"/>
    <row r="119" ht="28.5" customHeight="1"/>
    <row r="125" ht="24.75" customHeight="1"/>
    <row r="127" ht="51.75" customHeight="1"/>
    <row r="128" ht="52.5" customHeight="1"/>
    <row r="129" ht="31.5" customHeight="1"/>
    <row r="130" ht="39" customHeight="1"/>
    <row r="131" ht="40.5" customHeight="1"/>
    <row r="133" ht="51.75" customHeight="1"/>
    <row r="136" ht="48" customHeight="1"/>
    <row r="138" ht="68.25" customHeight="1"/>
  </sheetData>
  <sheetProtection sheet="1" objects="1" scenarios="1"/>
  <mergeCells count="19">
    <mergeCell ref="D34:E34"/>
    <mergeCell ref="B22:B23"/>
    <mergeCell ref="C22:C23"/>
    <mergeCell ref="D22:D23"/>
    <mergeCell ref="E22:E23"/>
    <mergeCell ref="B31:D31"/>
    <mergeCell ref="B32:D32"/>
    <mergeCell ref="B14:B15"/>
    <mergeCell ref="C14:D14"/>
    <mergeCell ref="E14:E15"/>
    <mergeCell ref="C15:D15"/>
    <mergeCell ref="B16:B21"/>
    <mergeCell ref="C16:D16"/>
    <mergeCell ref="I12:L12"/>
    <mergeCell ref="C5:D5"/>
    <mergeCell ref="C6:D6"/>
    <mergeCell ref="D7:E7"/>
    <mergeCell ref="I9:J9"/>
    <mergeCell ref="I10:J10"/>
  </mergeCells>
  <pageMargins left="0.31496062992125984" right="0.31496062992125984" top="0.35433070866141736" bottom="0.35433070866141736" header="0" footer="0"/>
  <pageSetup paperSize="9" orientation="landscape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92D050"/>
  </sheetPr>
  <dimension ref="B1:M53"/>
  <sheetViews>
    <sheetView topLeftCell="E1" zoomScale="130" zoomScaleNormal="130" workbookViewId="0">
      <selection activeCell="E1" sqref="A1:XFD1048576"/>
    </sheetView>
  </sheetViews>
  <sheetFormatPr defaultRowHeight="15.75"/>
  <cols>
    <col min="1" max="1" width="4.28515625" style="171" customWidth="1"/>
    <col min="2" max="2" width="6.5703125" style="171" customWidth="1"/>
    <col min="3" max="3" width="39" style="171" customWidth="1"/>
    <col min="4" max="4" width="60.7109375" style="171" customWidth="1"/>
    <col min="5" max="5" width="19.7109375" style="171" customWidth="1"/>
    <col min="6" max="6" width="8.42578125" style="171" customWidth="1"/>
    <col min="7" max="7" width="3.85546875" style="171" customWidth="1"/>
    <col min="8" max="8" width="3.140625" style="171" customWidth="1"/>
    <col min="9" max="9" width="9.140625" style="171"/>
    <col min="10" max="10" width="14.7109375" style="171" customWidth="1"/>
    <col min="11" max="11" width="82.140625" style="171" customWidth="1"/>
    <col min="12" max="12" width="13.5703125" style="171" customWidth="1"/>
    <col min="13" max="256" width="9.140625" style="171"/>
    <col min="257" max="257" width="4.28515625" style="171" customWidth="1"/>
    <col min="258" max="258" width="6.5703125" style="171" customWidth="1"/>
    <col min="259" max="259" width="39" style="171" customWidth="1"/>
    <col min="260" max="260" width="60.7109375" style="171" customWidth="1"/>
    <col min="261" max="261" width="19.7109375" style="171" customWidth="1"/>
    <col min="262" max="262" width="6.85546875" style="171" customWidth="1"/>
    <col min="263" max="263" width="3.85546875" style="171" customWidth="1"/>
    <col min="264" max="264" width="3.140625" style="171" customWidth="1"/>
    <col min="265" max="265" width="9.140625" style="171"/>
    <col min="266" max="266" width="10.28515625" style="171" customWidth="1"/>
    <col min="267" max="267" width="82.140625" style="171" customWidth="1"/>
    <col min="268" max="268" width="13.5703125" style="171" customWidth="1"/>
    <col min="269" max="512" width="9.140625" style="171"/>
    <col min="513" max="513" width="4.28515625" style="171" customWidth="1"/>
    <col min="514" max="514" width="6.5703125" style="171" customWidth="1"/>
    <col min="515" max="515" width="39" style="171" customWidth="1"/>
    <col min="516" max="516" width="60.7109375" style="171" customWidth="1"/>
    <col min="517" max="517" width="19.7109375" style="171" customWidth="1"/>
    <col min="518" max="518" width="6.85546875" style="171" customWidth="1"/>
    <col min="519" max="519" width="3.85546875" style="171" customWidth="1"/>
    <col min="520" max="520" width="3.140625" style="171" customWidth="1"/>
    <col min="521" max="521" width="9.140625" style="171"/>
    <col min="522" max="522" width="10.28515625" style="171" customWidth="1"/>
    <col min="523" max="523" width="82.140625" style="171" customWidth="1"/>
    <col min="524" max="524" width="13.5703125" style="171" customWidth="1"/>
    <col min="525" max="768" width="9.140625" style="171"/>
    <col min="769" max="769" width="4.28515625" style="171" customWidth="1"/>
    <col min="770" max="770" width="6.5703125" style="171" customWidth="1"/>
    <col min="771" max="771" width="39" style="171" customWidth="1"/>
    <col min="772" max="772" width="60.7109375" style="171" customWidth="1"/>
    <col min="773" max="773" width="19.7109375" style="171" customWidth="1"/>
    <col min="774" max="774" width="6.85546875" style="171" customWidth="1"/>
    <col min="775" max="775" width="3.85546875" style="171" customWidth="1"/>
    <col min="776" max="776" width="3.140625" style="171" customWidth="1"/>
    <col min="777" max="777" width="9.140625" style="171"/>
    <col min="778" max="778" width="10.28515625" style="171" customWidth="1"/>
    <col min="779" max="779" width="82.140625" style="171" customWidth="1"/>
    <col min="780" max="780" width="13.5703125" style="171" customWidth="1"/>
    <col min="781" max="1024" width="9.140625" style="171"/>
    <col min="1025" max="1025" width="4.28515625" style="171" customWidth="1"/>
    <col min="1026" max="1026" width="6.5703125" style="171" customWidth="1"/>
    <col min="1027" max="1027" width="39" style="171" customWidth="1"/>
    <col min="1028" max="1028" width="60.7109375" style="171" customWidth="1"/>
    <col min="1029" max="1029" width="19.7109375" style="171" customWidth="1"/>
    <col min="1030" max="1030" width="6.85546875" style="171" customWidth="1"/>
    <col min="1031" max="1031" width="3.85546875" style="171" customWidth="1"/>
    <col min="1032" max="1032" width="3.140625" style="171" customWidth="1"/>
    <col min="1033" max="1033" width="9.140625" style="171"/>
    <col min="1034" max="1034" width="10.28515625" style="171" customWidth="1"/>
    <col min="1035" max="1035" width="82.140625" style="171" customWidth="1"/>
    <col min="1036" max="1036" width="13.5703125" style="171" customWidth="1"/>
    <col min="1037" max="1280" width="9.140625" style="171"/>
    <col min="1281" max="1281" width="4.28515625" style="171" customWidth="1"/>
    <col min="1282" max="1282" width="6.5703125" style="171" customWidth="1"/>
    <col min="1283" max="1283" width="39" style="171" customWidth="1"/>
    <col min="1284" max="1284" width="60.7109375" style="171" customWidth="1"/>
    <col min="1285" max="1285" width="19.7109375" style="171" customWidth="1"/>
    <col min="1286" max="1286" width="6.85546875" style="171" customWidth="1"/>
    <col min="1287" max="1287" width="3.85546875" style="171" customWidth="1"/>
    <col min="1288" max="1288" width="3.140625" style="171" customWidth="1"/>
    <col min="1289" max="1289" width="9.140625" style="171"/>
    <col min="1290" max="1290" width="10.28515625" style="171" customWidth="1"/>
    <col min="1291" max="1291" width="82.140625" style="171" customWidth="1"/>
    <col min="1292" max="1292" width="13.5703125" style="171" customWidth="1"/>
    <col min="1293" max="1536" width="9.140625" style="171"/>
    <col min="1537" max="1537" width="4.28515625" style="171" customWidth="1"/>
    <col min="1538" max="1538" width="6.5703125" style="171" customWidth="1"/>
    <col min="1539" max="1539" width="39" style="171" customWidth="1"/>
    <col min="1540" max="1540" width="60.7109375" style="171" customWidth="1"/>
    <col min="1541" max="1541" width="19.7109375" style="171" customWidth="1"/>
    <col min="1542" max="1542" width="6.85546875" style="171" customWidth="1"/>
    <col min="1543" max="1543" width="3.85546875" style="171" customWidth="1"/>
    <col min="1544" max="1544" width="3.140625" style="171" customWidth="1"/>
    <col min="1545" max="1545" width="9.140625" style="171"/>
    <col min="1546" max="1546" width="10.28515625" style="171" customWidth="1"/>
    <col min="1547" max="1547" width="82.140625" style="171" customWidth="1"/>
    <col min="1548" max="1548" width="13.5703125" style="171" customWidth="1"/>
    <col min="1549" max="1792" width="9.140625" style="171"/>
    <col min="1793" max="1793" width="4.28515625" style="171" customWidth="1"/>
    <col min="1794" max="1794" width="6.5703125" style="171" customWidth="1"/>
    <col min="1795" max="1795" width="39" style="171" customWidth="1"/>
    <col min="1796" max="1796" width="60.7109375" style="171" customWidth="1"/>
    <col min="1797" max="1797" width="19.7109375" style="171" customWidth="1"/>
    <col min="1798" max="1798" width="6.85546875" style="171" customWidth="1"/>
    <col min="1799" max="1799" width="3.85546875" style="171" customWidth="1"/>
    <col min="1800" max="1800" width="3.140625" style="171" customWidth="1"/>
    <col min="1801" max="1801" width="9.140625" style="171"/>
    <col min="1802" max="1802" width="10.28515625" style="171" customWidth="1"/>
    <col min="1803" max="1803" width="82.140625" style="171" customWidth="1"/>
    <col min="1804" max="1804" width="13.5703125" style="171" customWidth="1"/>
    <col min="1805" max="2048" width="9.140625" style="171"/>
    <col min="2049" max="2049" width="4.28515625" style="171" customWidth="1"/>
    <col min="2050" max="2050" width="6.5703125" style="171" customWidth="1"/>
    <col min="2051" max="2051" width="39" style="171" customWidth="1"/>
    <col min="2052" max="2052" width="60.7109375" style="171" customWidth="1"/>
    <col min="2053" max="2053" width="19.7109375" style="171" customWidth="1"/>
    <col min="2054" max="2054" width="6.85546875" style="171" customWidth="1"/>
    <col min="2055" max="2055" width="3.85546875" style="171" customWidth="1"/>
    <col min="2056" max="2056" width="3.140625" style="171" customWidth="1"/>
    <col min="2057" max="2057" width="9.140625" style="171"/>
    <col min="2058" max="2058" width="10.28515625" style="171" customWidth="1"/>
    <col min="2059" max="2059" width="82.140625" style="171" customWidth="1"/>
    <col min="2060" max="2060" width="13.5703125" style="171" customWidth="1"/>
    <col min="2061" max="2304" width="9.140625" style="171"/>
    <col min="2305" max="2305" width="4.28515625" style="171" customWidth="1"/>
    <col min="2306" max="2306" width="6.5703125" style="171" customWidth="1"/>
    <col min="2307" max="2307" width="39" style="171" customWidth="1"/>
    <col min="2308" max="2308" width="60.7109375" style="171" customWidth="1"/>
    <col min="2309" max="2309" width="19.7109375" style="171" customWidth="1"/>
    <col min="2310" max="2310" width="6.85546875" style="171" customWidth="1"/>
    <col min="2311" max="2311" width="3.85546875" style="171" customWidth="1"/>
    <col min="2312" max="2312" width="3.140625" style="171" customWidth="1"/>
    <col min="2313" max="2313" width="9.140625" style="171"/>
    <col min="2314" max="2314" width="10.28515625" style="171" customWidth="1"/>
    <col min="2315" max="2315" width="82.140625" style="171" customWidth="1"/>
    <col min="2316" max="2316" width="13.5703125" style="171" customWidth="1"/>
    <col min="2317" max="2560" width="9.140625" style="171"/>
    <col min="2561" max="2561" width="4.28515625" style="171" customWidth="1"/>
    <col min="2562" max="2562" width="6.5703125" style="171" customWidth="1"/>
    <col min="2563" max="2563" width="39" style="171" customWidth="1"/>
    <col min="2564" max="2564" width="60.7109375" style="171" customWidth="1"/>
    <col min="2565" max="2565" width="19.7109375" style="171" customWidth="1"/>
    <col min="2566" max="2566" width="6.85546875" style="171" customWidth="1"/>
    <col min="2567" max="2567" width="3.85546875" style="171" customWidth="1"/>
    <col min="2568" max="2568" width="3.140625" style="171" customWidth="1"/>
    <col min="2569" max="2569" width="9.140625" style="171"/>
    <col min="2570" max="2570" width="10.28515625" style="171" customWidth="1"/>
    <col min="2571" max="2571" width="82.140625" style="171" customWidth="1"/>
    <col min="2572" max="2572" width="13.5703125" style="171" customWidth="1"/>
    <col min="2573" max="2816" width="9.140625" style="171"/>
    <col min="2817" max="2817" width="4.28515625" style="171" customWidth="1"/>
    <col min="2818" max="2818" width="6.5703125" style="171" customWidth="1"/>
    <col min="2819" max="2819" width="39" style="171" customWidth="1"/>
    <col min="2820" max="2820" width="60.7109375" style="171" customWidth="1"/>
    <col min="2821" max="2821" width="19.7109375" style="171" customWidth="1"/>
    <col min="2822" max="2822" width="6.85546875" style="171" customWidth="1"/>
    <col min="2823" max="2823" width="3.85546875" style="171" customWidth="1"/>
    <col min="2824" max="2824" width="3.140625" style="171" customWidth="1"/>
    <col min="2825" max="2825" width="9.140625" style="171"/>
    <col min="2826" max="2826" width="10.28515625" style="171" customWidth="1"/>
    <col min="2827" max="2827" width="82.140625" style="171" customWidth="1"/>
    <col min="2828" max="2828" width="13.5703125" style="171" customWidth="1"/>
    <col min="2829" max="3072" width="9.140625" style="171"/>
    <col min="3073" max="3073" width="4.28515625" style="171" customWidth="1"/>
    <col min="3074" max="3074" width="6.5703125" style="171" customWidth="1"/>
    <col min="3075" max="3075" width="39" style="171" customWidth="1"/>
    <col min="3076" max="3076" width="60.7109375" style="171" customWidth="1"/>
    <col min="3077" max="3077" width="19.7109375" style="171" customWidth="1"/>
    <col min="3078" max="3078" width="6.85546875" style="171" customWidth="1"/>
    <col min="3079" max="3079" width="3.85546875" style="171" customWidth="1"/>
    <col min="3080" max="3080" width="3.140625" style="171" customWidth="1"/>
    <col min="3081" max="3081" width="9.140625" style="171"/>
    <col min="3082" max="3082" width="10.28515625" style="171" customWidth="1"/>
    <col min="3083" max="3083" width="82.140625" style="171" customWidth="1"/>
    <col min="3084" max="3084" width="13.5703125" style="171" customWidth="1"/>
    <col min="3085" max="3328" width="9.140625" style="171"/>
    <col min="3329" max="3329" width="4.28515625" style="171" customWidth="1"/>
    <col min="3330" max="3330" width="6.5703125" style="171" customWidth="1"/>
    <col min="3331" max="3331" width="39" style="171" customWidth="1"/>
    <col min="3332" max="3332" width="60.7109375" style="171" customWidth="1"/>
    <col min="3333" max="3333" width="19.7109375" style="171" customWidth="1"/>
    <col min="3334" max="3334" width="6.85546875" style="171" customWidth="1"/>
    <col min="3335" max="3335" width="3.85546875" style="171" customWidth="1"/>
    <col min="3336" max="3336" width="3.140625" style="171" customWidth="1"/>
    <col min="3337" max="3337" width="9.140625" style="171"/>
    <col min="3338" max="3338" width="10.28515625" style="171" customWidth="1"/>
    <col min="3339" max="3339" width="82.140625" style="171" customWidth="1"/>
    <col min="3340" max="3340" width="13.5703125" style="171" customWidth="1"/>
    <col min="3341" max="3584" width="9.140625" style="171"/>
    <col min="3585" max="3585" width="4.28515625" style="171" customWidth="1"/>
    <col min="3586" max="3586" width="6.5703125" style="171" customWidth="1"/>
    <col min="3587" max="3587" width="39" style="171" customWidth="1"/>
    <col min="3588" max="3588" width="60.7109375" style="171" customWidth="1"/>
    <col min="3589" max="3589" width="19.7109375" style="171" customWidth="1"/>
    <col min="3590" max="3590" width="6.85546875" style="171" customWidth="1"/>
    <col min="3591" max="3591" width="3.85546875" style="171" customWidth="1"/>
    <col min="3592" max="3592" width="3.140625" style="171" customWidth="1"/>
    <col min="3593" max="3593" width="9.140625" style="171"/>
    <col min="3594" max="3594" width="10.28515625" style="171" customWidth="1"/>
    <col min="3595" max="3595" width="82.140625" style="171" customWidth="1"/>
    <col min="3596" max="3596" width="13.5703125" style="171" customWidth="1"/>
    <col min="3597" max="3840" width="9.140625" style="171"/>
    <col min="3841" max="3841" width="4.28515625" style="171" customWidth="1"/>
    <col min="3842" max="3842" width="6.5703125" style="171" customWidth="1"/>
    <col min="3843" max="3843" width="39" style="171" customWidth="1"/>
    <col min="3844" max="3844" width="60.7109375" style="171" customWidth="1"/>
    <col min="3845" max="3845" width="19.7109375" style="171" customWidth="1"/>
    <col min="3846" max="3846" width="6.85546875" style="171" customWidth="1"/>
    <col min="3847" max="3847" width="3.85546875" style="171" customWidth="1"/>
    <col min="3848" max="3848" width="3.140625" style="171" customWidth="1"/>
    <col min="3849" max="3849" width="9.140625" style="171"/>
    <col min="3850" max="3850" width="10.28515625" style="171" customWidth="1"/>
    <col min="3851" max="3851" width="82.140625" style="171" customWidth="1"/>
    <col min="3852" max="3852" width="13.5703125" style="171" customWidth="1"/>
    <col min="3853" max="4096" width="9.140625" style="171"/>
    <col min="4097" max="4097" width="4.28515625" style="171" customWidth="1"/>
    <col min="4098" max="4098" width="6.5703125" style="171" customWidth="1"/>
    <col min="4099" max="4099" width="39" style="171" customWidth="1"/>
    <col min="4100" max="4100" width="60.7109375" style="171" customWidth="1"/>
    <col min="4101" max="4101" width="19.7109375" style="171" customWidth="1"/>
    <col min="4102" max="4102" width="6.85546875" style="171" customWidth="1"/>
    <col min="4103" max="4103" width="3.85546875" style="171" customWidth="1"/>
    <col min="4104" max="4104" width="3.140625" style="171" customWidth="1"/>
    <col min="4105" max="4105" width="9.140625" style="171"/>
    <col min="4106" max="4106" width="10.28515625" style="171" customWidth="1"/>
    <col min="4107" max="4107" width="82.140625" style="171" customWidth="1"/>
    <col min="4108" max="4108" width="13.5703125" style="171" customWidth="1"/>
    <col min="4109" max="4352" width="9.140625" style="171"/>
    <col min="4353" max="4353" width="4.28515625" style="171" customWidth="1"/>
    <col min="4354" max="4354" width="6.5703125" style="171" customWidth="1"/>
    <col min="4355" max="4355" width="39" style="171" customWidth="1"/>
    <col min="4356" max="4356" width="60.7109375" style="171" customWidth="1"/>
    <col min="4357" max="4357" width="19.7109375" style="171" customWidth="1"/>
    <col min="4358" max="4358" width="6.85546875" style="171" customWidth="1"/>
    <col min="4359" max="4359" width="3.85546875" style="171" customWidth="1"/>
    <col min="4360" max="4360" width="3.140625" style="171" customWidth="1"/>
    <col min="4361" max="4361" width="9.140625" style="171"/>
    <col min="4362" max="4362" width="10.28515625" style="171" customWidth="1"/>
    <col min="4363" max="4363" width="82.140625" style="171" customWidth="1"/>
    <col min="4364" max="4364" width="13.5703125" style="171" customWidth="1"/>
    <col min="4365" max="4608" width="9.140625" style="171"/>
    <col min="4609" max="4609" width="4.28515625" style="171" customWidth="1"/>
    <col min="4610" max="4610" width="6.5703125" style="171" customWidth="1"/>
    <col min="4611" max="4611" width="39" style="171" customWidth="1"/>
    <col min="4612" max="4612" width="60.7109375" style="171" customWidth="1"/>
    <col min="4613" max="4613" width="19.7109375" style="171" customWidth="1"/>
    <col min="4614" max="4614" width="6.85546875" style="171" customWidth="1"/>
    <col min="4615" max="4615" width="3.85546875" style="171" customWidth="1"/>
    <col min="4616" max="4616" width="3.140625" style="171" customWidth="1"/>
    <col min="4617" max="4617" width="9.140625" style="171"/>
    <col min="4618" max="4618" width="10.28515625" style="171" customWidth="1"/>
    <col min="4619" max="4619" width="82.140625" style="171" customWidth="1"/>
    <col min="4620" max="4620" width="13.5703125" style="171" customWidth="1"/>
    <col min="4621" max="4864" width="9.140625" style="171"/>
    <col min="4865" max="4865" width="4.28515625" style="171" customWidth="1"/>
    <col min="4866" max="4866" width="6.5703125" style="171" customWidth="1"/>
    <col min="4867" max="4867" width="39" style="171" customWidth="1"/>
    <col min="4868" max="4868" width="60.7109375" style="171" customWidth="1"/>
    <col min="4869" max="4869" width="19.7109375" style="171" customWidth="1"/>
    <col min="4870" max="4870" width="6.85546875" style="171" customWidth="1"/>
    <col min="4871" max="4871" width="3.85546875" style="171" customWidth="1"/>
    <col min="4872" max="4872" width="3.140625" style="171" customWidth="1"/>
    <col min="4873" max="4873" width="9.140625" style="171"/>
    <col min="4874" max="4874" width="10.28515625" style="171" customWidth="1"/>
    <col min="4875" max="4875" width="82.140625" style="171" customWidth="1"/>
    <col min="4876" max="4876" width="13.5703125" style="171" customWidth="1"/>
    <col min="4877" max="5120" width="9.140625" style="171"/>
    <col min="5121" max="5121" width="4.28515625" style="171" customWidth="1"/>
    <col min="5122" max="5122" width="6.5703125" style="171" customWidth="1"/>
    <col min="5123" max="5123" width="39" style="171" customWidth="1"/>
    <col min="5124" max="5124" width="60.7109375" style="171" customWidth="1"/>
    <col min="5125" max="5125" width="19.7109375" style="171" customWidth="1"/>
    <col min="5126" max="5126" width="6.85546875" style="171" customWidth="1"/>
    <col min="5127" max="5127" width="3.85546875" style="171" customWidth="1"/>
    <col min="5128" max="5128" width="3.140625" style="171" customWidth="1"/>
    <col min="5129" max="5129" width="9.140625" style="171"/>
    <col min="5130" max="5130" width="10.28515625" style="171" customWidth="1"/>
    <col min="5131" max="5131" width="82.140625" style="171" customWidth="1"/>
    <col min="5132" max="5132" width="13.5703125" style="171" customWidth="1"/>
    <col min="5133" max="5376" width="9.140625" style="171"/>
    <col min="5377" max="5377" width="4.28515625" style="171" customWidth="1"/>
    <col min="5378" max="5378" width="6.5703125" style="171" customWidth="1"/>
    <col min="5379" max="5379" width="39" style="171" customWidth="1"/>
    <col min="5380" max="5380" width="60.7109375" style="171" customWidth="1"/>
    <col min="5381" max="5381" width="19.7109375" style="171" customWidth="1"/>
    <col min="5382" max="5382" width="6.85546875" style="171" customWidth="1"/>
    <col min="5383" max="5383" width="3.85546875" style="171" customWidth="1"/>
    <col min="5384" max="5384" width="3.140625" style="171" customWidth="1"/>
    <col min="5385" max="5385" width="9.140625" style="171"/>
    <col min="5386" max="5386" width="10.28515625" style="171" customWidth="1"/>
    <col min="5387" max="5387" width="82.140625" style="171" customWidth="1"/>
    <col min="5388" max="5388" width="13.5703125" style="171" customWidth="1"/>
    <col min="5389" max="5632" width="9.140625" style="171"/>
    <col min="5633" max="5633" width="4.28515625" style="171" customWidth="1"/>
    <col min="5634" max="5634" width="6.5703125" style="171" customWidth="1"/>
    <col min="5635" max="5635" width="39" style="171" customWidth="1"/>
    <col min="5636" max="5636" width="60.7109375" style="171" customWidth="1"/>
    <col min="5637" max="5637" width="19.7109375" style="171" customWidth="1"/>
    <col min="5638" max="5638" width="6.85546875" style="171" customWidth="1"/>
    <col min="5639" max="5639" width="3.85546875" style="171" customWidth="1"/>
    <col min="5640" max="5640" width="3.140625" style="171" customWidth="1"/>
    <col min="5641" max="5641" width="9.140625" style="171"/>
    <col min="5642" max="5642" width="10.28515625" style="171" customWidth="1"/>
    <col min="5643" max="5643" width="82.140625" style="171" customWidth="1"/>
    <col min="5644" max="5644" width="13.5703125" style="171" customWidth="1"/>
    <col min="5645" max="5888" width="9.140625" style="171"/>
    <col min="5889" max="5889" width="4.28515625" style="171" customWidth="1"/>
    <col min="5890" max="5890" width="6.5703125" style="171" customWidth="1"/>
    <col min="5891" max="5891" width="39" style="171" customWidth="1"/>
    <col min="5892" max="5892" width="60.7109375" style="171" customWidth="1"/>
    <col min="5893" max="5893" width="19.7109375" style="171" customWidth="1"/>
    <col min="5894" max="5894" width="6.85546875" style="171" customWidth="1"/>
    <col min="5895" max="5895" width="3.85546875" style="171" customWidth="1"/>
    <col min="5896" max="5896" width="3.140625" style="171" customWidth="1"/>
    <col min="5897" max="5897" width="9.140625" style="171"/>
    <col min="5898" max="5898" width="10.28515625" style="171" customWidth="1"/>
    <col min="5899" max="5899" width="82.140625" style="171" customWidth="1"/>
    <col min="5900" max="5900" width="13.5703125" style="171" customWidth="1"/>
    <col min="5901" max="6144" width="9.140625" style="171"/>
    <col min="6145" max="6145" width="4.28515625" style="171" customWidth="1"/>
    <col min="6146" max="6146" width="6.5703125" style="171" customWidth="1"/>
    <col min="6147" max="6147" width="39" style="171" customWidth="1"/>
    <col min="6148" max="6148" width="60.7109375" style="171" customWidth="1"/>
    <col min="6149" max="6149" width="19.7109375" style="171" customWidth="1"/>
    <col min="6150" max="6150" width="6.85546875" style="171" customWidth="1"/>
    <col min="6151" max="6151" width="3.85546875" style="171" customWidth="1"/>
    <col min="6152" max="6152" width="3.140625" style="171" customWidth="1"/>
    <col min="6153" max="6153" width="9.140625" style="171"/>
    <col min="6154" max="6154" width="10.28515625" style="171" customWidth="1"/>
    <col min="6155" max="6155" width="82.140625" style="171" customWidth="1"/>
    <col min="6156" max="6156" width="13.5703125" style="171" customWidth="1"/>
    <col min="6157" max="6400" width="9.140625" style="171"/>
    <col min="6401" max="6401" width="4.28515625" style="171" customWidth="1"/>
    <col min="6402" max="6402" width="6.5703125" style="171" customWidth="1"/>
    <col min="6403" max="6403" width="39" style="171" customWidth="1"/>
    <col min="6404" max="6404" width="60.7109375" style="171" customWidth="1"/>
    <col min="6405" max="6405" width="19.7109375" style="171" customWidth="1"/>
    <col min="6406" max="6406" width="6.85546875" style="171" customWidth="1"/>
    <col min="6407" max="6407" width="3.85546875" style="171" customWidth="1"/>
    <col min="6408" max="6408" width="3.140625" style="171" customWidth="1"/>
    <col min="6409" max="6409" width="9.140625" style="171"/>
    <col min="6410" max="6410" width="10.28515625" style="171" customWidth="1"/>
    <col min="6411" max="6411" width="82.140625" style="171" customWidth="1"/>
    <col min="6412" max="6412" width="13.5703125" style="171" customWidth="1"/>
    <col min="6413" max="6656" width="9.140625" style="171"/>
    <col min="6657" max="6657" width="4.28515625" style="171" customWidth="1"/>
    <col min="6658" max="6658" width="6.5703125" style="171" customWidth="1"/>
    <col min="6659" max="6659" width="39" style="171" customWidth="1"/>
    <col min="6660" max="6660" width="60.7109375" style="171" customWidth="1"/>
    <col min="6661" max="6661" width="19.7109375" style="171" customWidth="1"/>
    <col min="6662" max="6662" width="6.85546875" style="171" customWidth="1"/>
    <col min="6663" max="6663" width="3.85546875" style="171" customWidth="1"/>
    <col min="6664" max="6664" width="3.140625" style="171" customWidth="1"/>
    <col min="6665" max="6665" width="9.140625" style="171"/>
    <col min="6666" max="6666" width="10.28515625" style="171" customWidth="1"/>
    <col min="6667" max="6667" width="82.140625" style="171" customWidth="1"/>
    <col min="6668" max="6668" width="13.5703125" style="171" customWidth="1"/>
    <col min="6669" max="6912" width="9.140625" style="171"/>
    <col min="6913" max="6913" width="4.28515625" style="171" customWidth="1"/>
    <col min="6914" max="6914" width="6.5703125" style="171" customWidth="1"/>
    <col min="6915" max="6915" width="39" style="171" customWidth="1"/>
    <col min="6916" max="6916" width="60.7109375" style="171" customWidth="1"/>
    <col min="6917" max="6917" width="19.7109375" style="171" customWidth="1"/>
    <col min="6918" max="6918" width="6.85546875" style="171" customWidth="1"/>
    <col min="6919" max="6919" width="3.85546875" style="171" customWidth="1"/>
    <col min="6920" max="6920" width="3.140625" style="171" customWidth="1"/>
    <col min="6921" max="6921" width="9.140625" style="171"/>
    <col min="6922" max="6922" width="10.28515625" style="171" customWidth="1"/>
    <col min="6923" max="6923" width="82.140625" style="171" customWidth="1"/>
    <col min="6924" max="6924" width="13.5703125" style="171" customWidth="1"/>
    <col min="6925" max="7168" width="9.140625" style="171"/>
    <col min="7169" max="7169" width="4.28515625" style="171" customWidth="1"/>
    <col min="7170" max="7170" width="6.5703125" style="171" customWidth="1"/>
    <col min="7171" max="7171" width="39" style="171" customWidth="1"/>
    <col min="7172" max="7172" width="60.7109375" style="171" customWidth="1"/>
    <col min="7173" max="7173" width="19.7109375" style="171" customWidth="1"/>
    <col min="7174" max="7174" width="6.85546875" style="171" customWidth="1"/>
    <col min="7175" max="7175" width="3.85546875" style="171" customWidth="1"/>
    <col min="7176" max="7176" width="3.140625" style="171" customWidth="1"/>
    <col min="7177" max="7177" width="9.140625" style="171"/>
    <col min="7178" max="7178" width="10.28515625" style="171" customWidth="1"/>
    <col min="7179" max="7179" width="82.140625" style="171" customWidth="1"/>
    <col min="7180" max="7180" width="13.5703125" style="171" customWidth="1"/>
    <col min="7181" max="7424" width="9.140625" style="171"/>
    <col min="7425" max="7425" width="4.28515625" style="171" customWidth="1"/>
    <col min="7426" max="7426" width="6.5703125" style="171" customWidth="1"/>
    <col min="7427" max="7427" width="39" style="171" customWidth="1"/>
    <col min="7428" max="7428" width="60.7109375" style="171" customWidth="1"/>
    <col min="7429" max="7429" width="19.7109375" style="171" customWidth="1"/>
    <col min="7430" max="7430" width="6.85546875" style="171" customWidth="1"/>
    <col min="7431" max="7431" width="3.85546875" style="171" customWidth="1"/>
    <col min="7432" max="7432" width="3.140625" style="171" customWidth="1"/>
    <col min="7433" max="7433" width="9.140625" style="171"/>
    <col min="7434" max="7434" width="10.28515625" style="171" customWidth="1"/>
    <col min="7435" max="7435" width="82.140625" style="171" customWidth="1"/>
    <col min="7436" max="7436" width="13.5703125" style="171" customWidth="1"/>
    <col min="7437" max="7680" width="9.140625" style="171"/>
    <col min="7681" max="7681" width="4.28515625" style="171" customWidth="1"/>
    <col min="7682" max="7682" width="6.5703125" style="171" customWidth="1"/>
    <col min="7683" max="7683" width="39" style="171" customWidth="1"/>
    <col min="7684" max="7684" width="60.7109375" style="171" customWidth="1"/>
    <col min="7685" max="7685" width="19.7109375" style="171" customWidth="1"/>
    <col min="7686" max="7686" width="6.85546875" style="171" customWidth="1"/>
    <col min="7687" max="7687" width="3.85546875" style="171" customWidth="1"/>
    <col min="7688" max="7688" width="3.140625" style="171" customWidth="1"/>
    <col min="7689" max="7689" width="9.140625" style="171"/>
    <col min="7690" max="7690" width="10.28515625" style="171" customWidth="1"/>
    <col min="7691" max="7691" width="82.140625" style="171" customWidth="1"/>
    <col min="7692" max="7692" width="13.5703125" style="171" customWidth="1"/>
    <col min="7693" max="7936" width="9.140625" style="171"/>
    <col min="7937" max="7937" width="4.28515625" style="171" customWidth="1"/>
    <col min="7938" max="7938" width="6.5703125" style="171" customWidth="1"/>
    <col min="7939" max="7939" width="39" style="171" customWidth="1"/>
    <col min="7940" max="7940" width="60.7109375" style="171" customWidth="1"/>
    <col min="7941" max="7941" width="19.7109375" style="171" customWidth="1"/>
    <col min="7942" max="7942" width="6.85546875" style="171" customWidth="1"/>
    <col min="7943" max="7943" width="3.85546875" style="171" customWidth="1"/>
    <col min="7944" max="7944" width="3.140625" style="171" customWidth="1"/>
    <col min="7945" max="7945" width="9.140625" style="171"/>
    <col min="7946" max="7946" width="10.28515625" style="171" customWidth="1"/>
    <col min="7947" max="7947" width="82.140625" style="171" customWidth="1"/>
    <col min="7948" max="7948" width="13.5703125" style="171" customWidth="1"/>
    <col min="7949" max="8192" width="9.140625" style="171"/>
    <col min="8193" max="8193" width="4.28515625" style="171" customWidth="1"/>
    <col min="8194" max="8194" width="6.5703125" style="171" customWidth="1"/>
    <col min="8195" max="8195" width="39" style="171" customWidth="1"/>
    <col min="8196" max="8196" width="60.7109375" style="171" customWidth="1"/>
    <col min="8197" max="8197" width="19.7109375" style="171" customWidth="1"/>
    <col min="8198" max="8198" width="6.85546875" style="171" customWidth="1"/>
    <col min="8199" max="8199" width="3.85546875" style="171" customWidth="1"/>
    <col min="8200" max="8200" width="3.140625" style="171" customWidth="1"/>
    <col min="8201" max="8201" width="9.140625" style="171"/>
    <col min="8202" max="8202" width="10.28515625" style="171" customWidth="1"/>
    <col min="8203" max="8203" width="82.140625" style="171" customWidth="1"/>
    <col min="8204" max="8204" width="13.5703125" style="171" customWidth="1"/>
    <col min="8205" max="8448" width="9.140625" style="171"/>
    <col min="8449" max="8449" width="4.28515625" style="171" customWidth="1"/>
    <col min="8450" max="8450" width="6.5703125" style="171" customWidth="1"/>
    <col min="8451" max="8451" width="39" style="171" customWidth="1"/>
    <col min="8452" max="8452" width="60.7109375" style="171" customWidth="1"/>
    <col min="8453" max="8453" width="19.7109375" style="171" customWidth="1"/>
    <col min="8454" max="8454" width="6.85546875" style="171" customWidth="1"/>
    <col min="8455" max="8455" width="3.85546875" style="171" customWidth="1"/>
    <col min="8456" max="8456" width="3.140625" style="171" customWidth="1"/>
    <col min="8457" max="8457" width="9.140625" style="171"/>
    <col min="8458" max="8458" width="10.28515625" style="171" customWidth="1"/>
    <col min="8459" max="8459" width="82.140625" style="171" customWidth="1"/>
    <col min="8460" max="8460" width="13.5703125" style="171" customWidth="1"/>
    <col min="8461" max="8704" width="9.140625" style="171"/>
    <col min="8705" max="8705" width="4.28515625" style="171" customWidth="1"/>
    <col min="8706" max="8706" width="6.5703125" style="171" customWidth="1"/>
    <col min="8707" max="8707" width="39" style="171" customWidth="1"/>
    <col min="8708" max="8708" width="60.7109375" style="171" customWidth="1"/>
    <col min="8709" max="8709" width="19.7109375" style="171" customWidth="1"/>
    <col min="8710" max="8710" width="6.85546875" style="171" customWidth="1"/>
    <col min="8711" max="8711" width="3.85546875" style="171" customWidth="1"/>
    <col min="8712" max="8712" width="3.140625" style="171" customWidth="1"/>
    <col min="8713" max="8713" width="9.140625" style="171"/>
    <col min="8714" max="8714" width="10.28515625" style="171" customWidth="1"/>
    <col min="8715" max="8715" width="82.140625" style="171" customWidth="1"/>
    <col min="8716" max="8716" width="13.5703125" style="171" customWidth="1"/>
    <col min="8717" max="8960" width="9.140625" style="171"/>
    <col min="8961" max="8961" width="4.28515625" style="171" customWidth="1"/>
    <col min="8962" max="8962" width="6.5703125" style="171" customWidth="1"/>
    <col min="8963" max="8963" width="39" style="171" customWidth="1"/>
    <col min="8964" max="8964" width="60.7109375" style="171" customWidth="1"/>
    <col min="8965" max="8965" width="19.7109375" style="171" customWidth="1"/>
    <col min="8966" max="8966" width="6.85546875" style="171" customWidth="1"/>
    <col min="8967" max="8967" width="3.85546875" style="171" customWidth="1"/>
    <col min="8968" max="8968" width="3.140625" style="171" customWidth="1"/>
    <col min="8969" max="8969" width="9.140625" style="171"/>
    <col min="8970" max="8970" width="10.28515625" style="171" customWidth="1"/>
    <col min="8971" max="8971" width="82.140625" style="171" customWidth="1"/>
    <col min="8972" max="8972" width="13.5703125" style="171" customWidth="1"/>
    <col min="8973" max="9216" width="9.140625" style="171"/>
    <col min="9217" max="9217" width="4.28515625" style="171" customWidth="1"/>
    <col min="9218" max="9218" width="6.5703125" style="171" customWidth="1"/>
    <col min="9219" max="9219" width="39" style="171" customWidth="1"/>
    <col min="9220" max="9220" width="60.7109375" style="171" customWidth="1"/>
    <col min="9221" max="9221" width="19.7109375" style="171" customWidth="1"/>
    <col min="9222" max="9222" width="6.85546875" style="171" customWidth="1"/>
    <col min="9223" max="9223" width="3.85546875" style="171" customWidth="1"/>
    <col min="9224" max="9224" width="3.140625" style="171" customWidth="1"/>
    <col min="9225" max="9225" width="9.140625" style="171"/>
    <col min="9226" max="9226" width="10.28515625" style="171" customWidth="1"/>
    <col min="9227" max="9227" width="82.140625" style="171" customWidth="1"/>
    <col min="9228" max="9228" width="13.5703125" style="171" customWidth="1"/>
    <col min="9229" max="9472" width="9.140625" style="171"/>
    <col min="9473" max="9473" width="4.28515625" style="171" customWidth="1"/>
    <col min="9474" max="9474" width="6.5703125" style="171" customWidth="1"/>
    <col min="9475" max="9475" width="39" style="171" customWidth="1"/>
    <col min="9476" max="9476" width="60.7109375" style="171" customWidth="1"/>
    <col min="9477" max="9477" width="19.7109375" style="171" customWidth="1"/>
    <col min="9478" max="9478" width="6.85546875" style="171" customWidth="1"/>
    <col min="9479" max="9479" width="3.85546875" style="171" customWidth="1"/>
    <col min="9480" max="9480" width="3.140625" style="171" customWidth="1"/>
    <col min="9481" max="9481" width="9.140625" style="171"/>
    <col min="9482" max="9482" width="10.28515625" style="171" customWidth="1"/>
    <col min="9483" max="9483" width="82.140625" style="171" customWidth="1"/>
    <col min="9484" max="9484" width="13.5703125" style="171" customWidth="1"/>
    <col min="9485" max="9728" width="9.140625" style="171"/>
    <col min="9729" max="9729" width="4.28515625" style="171" customWidth="1"/>
    <col min="9730" max="9730" width="6.5703125" style="171" customWidth="1"/>
    <col min="9731" max="9731" width="39" style="171" customWidth="1"/>
    <col min="9732" max="9732" width="60.7109375" style="171" customWidth="1"/>
    <col min="9733" max="9733" width="19.7109375" style="171" customWidth="1"/>
    <col min="9734" max="9734" width="6.85546875" style="171" customWidth="1"/>
    <col min="9735" max="9735" width="3.85546875" style="171" customWidth="1"/>
    <col min="9736" max="9736" width="3.140625" style="171" customWidth="1"/>
    <col min="9737" max="9737" width="9.140625" style="171"/>
    <col min="9738" max="9738" width="10.28515625" style="171" customWidth="1"/>
    <col min="9739" max="9739" width="82.140625" style="171" customWidth="1"/>
    <col min="9740" max="9740" width="13.5703125" style="171" customWidth="1"/>
    <col min="9741" max="9984" width="9.140625" style="171"/>
    <col min="9985" max="9985" width="4.28515625" style="171" customWidth="1"/>
    <col min="9986" max="9986" width="6.5703125" style="171" customWidth="1"/>
    <col min="9987" max="9987" width="39" style="171" customWidth="1"/>
    <col min="9988" max="9988" width="60.7109375" style="171" customWidth="1"/>
    <col min="9989" max="9989" width="19.7109375" style="171" customWidth="1"/>
    <col min="9990" max="9990" width="6.85546875" style="171" customWidth="1"/>
    <col min="9991" max="9991" width="3.85546875" style="171" customWidth="1"/>
    <col min="9992" max="9992" width="3.140625" style="171" customWidth="1"/>
    <col min="9993" max="9993" width="9.140625" style="171"/>
    <col min="9994" max="9994" width="10.28515625" style="171" customWidth="1"/>
    <col min="9995" max="9995" width="82.140625" style="171" customWidth="1"/>
    <col min="9996" max="9996" width="13.5703125" style="171" customWidth="1"/>
    <col min="9997" max="10240" width="9.140625" style="171"/>
    <col min="10241" max="10241" width="4.28515625" style="171" customWidth="1"/>
    <col min="10242" max="10242" width="6.5703125" style="171" customWidth="1"/>
    <col min="10243" max="10243" width="39" style="171" customWidth="1"/>
    <col min="10244" max="10244" width="60.7109375" style="171" customWidth="1"/>
    <col min="10245" max="10245" width="19.7109375" style="171" customWidth="1"/>
    <col min="10246" max="10246" width="6.85546875" style="171" customWidth="1"/>
    <col min="10247" max="10247" width="3.85546875" style="171" customWidth="1"/>
    <col min="10248" max="10248" width="3.140625" style="171" customWidth="1"/>
    <col min="10249" max="10249" width="9.140625" style="171"/>
    <col min="10250" max="10250" width="10.28515625" style="171" customWidth="1"/>
    <col min="10251" max="10251" width="82.140625" style="171" customWidth="1"/>
    <col min="10252" max="10252" width="13.5703125" style="171" customWidth="1"/>
    <col min="10253" max="10496" width="9.140625" style="171"/>
    <col min="10497" max="10497" width="4.28515625" style="171" customWidth="1"/>
    <col min="10498" max="10498" width="6.5703125" style="171" customWidth="1"/>
    <col min="10499" max="10499" width="39" style="171" customWidth="1"/>
    <col min="10500" max="10500" width="60.7109375" style="171" customWidth="1"/>
    <col min="10501" max="10501" width="19.7109375" style="171" customWidth="1"/>
    <col min="10502" max="10502" width="6.85546875" style="171" customWidth="1"/>
    <col min="10503" max="10503" width="3.85546875" style="171" customWidth="1"/>
    <col min="10504" max="10504" width="3.140625" style="171" customWidth="1"/>
    <col min="10505" max="10505" width="9.140625" style="171"/>
    <col min="10506" max="10506" width="10.28515625" style="171" customWidth="1"/>
    <col min="10507" max="10507" width="82.140625" style="171" customWidth="1"/>
    <col min="10508" max="10508" width="13.5703125" style="171" customWidth="1"/>
    <col min="10509" max="10752" width="9.140625" style="171"/>
    <col min="10753" max="10753" width="4.28515625" style="171" customWidth="1"/>
    <col min="10754" max="10754" width="6.5703125" style="171" customWidth="1"/>
    <col min="10755" max="10755" width="39" style="171" customWidth="1"/>
    <col min="10756" max="10756" width="60.7109375" style="171" customWidth="1"/>
    <col min="10757" max="10757" width="19.7109375" style="171" customWidth="1"/>
    <col min="10758" max="10758" width="6.85546875" style="171" customWidth="1"/>
    <col min="10759" max="10759" width="3.85546875" style="171" customWidth="1"/>
    <col min="10760" max="10760" width="3.140625" style="171" customWidth="1"/>
    <col min="10761" max="10761" width="9.140625" style="171"/>
    <col min="10762" max="10762" width="10.28515625" style="171" customWidth="1"/>
    <col min="10763" max="10763" width="82.140625" style="171" customWidth="1"/>
    <col min="10764" max="10764" width="13.5703125" style="171" customWidth="1"/>
    <col min="10765" max="11008" width="9.140625" style="171"/>
    <col min="11009" max="11009" width="4.28515625" style="171" customWidth="1"/>
    <col min="11010" max="11010" width="6.5703125" style="171" customWidth="1"/>
    <col min="11011" max="11011" width="39" style="171" customWidth="1"/>
    <col min="11012" max="11012" width="60.7109375" style="171" customWidth="1"/>
    <col min="11013" max="11013" width="19.7109375" style="171" customWidth="1"/>
    <col min="11014" max="11014" width="6.85546875" style="171" customWidth="1"/>
    <col min="11015" max="11015" width="3.85546875" style="171" customWidth="1"/>
    <col min="11016" max="11016" width="3.140625" style="171" customWidth="1"/>
    <col min="11017" max="11017" width="9.140625" style="171"/>
    <col min="11018" max="11018" width="10.28515625" style="171" customWidth="1"/>
    <col min="11019" max="11019" width="82.140625" style="171" customWidth="1"/>
    <col min="11020" max="11020" width="13.5703125" style="171" customWidth="1"/>
    <col min="11021" max="11264" width="9.140625" style="171"/>
    <col min="11265" max="11265" width="4.28515625" style="171" customWidth="1"/>
    <col min="11266" max="11266" width="6.5703125" style="171" customWidth="1"/>
    <col min="11267" max="11267" width="39" style="171" customWidth="1"/>
    <col min="11268" max="11268" width="60.7109375" style="171" customWidth="1"/>
    <col min="11269" max="11269" width="19.7109375" style="171" customWidth="1"/>
    <col min="11270" max="11270" width="6.85546875" style="171" customWidth="1"/>
    <col min="11271" max="11271" width="3.85546875" style="171" customWidth="1"/>
    <col min="11272" max="11272" width="3.140625" style="171" customWidth="1"/>
    <col min="11273" max="11273" width="9.140625" style="171"/>
    <col min="11274" max="11274" width="10.28515625" style="171" customWidth="1"/>
    <col min="11275" max="11275" width="82.140625" style="171" customWidth="1"/>
    <col min="11276" max="11276" width="13.5703125" style="171" customWidth="1"/>
    <col min="11277" max="11520" width="9.140625" style="171"/>
    <col min="11521" max="11521" width="4.28515625" style="171" customWidth="1"/>
    <col min="11522" max="11522" width="6.5703125" style="171" customWidth="1"/>
    <col min="11523" max="11523" width="39" style="171" customWidth="1"/>
    <col min="11524" max="11524" width="60.7109375" style="171" customWidth="1"/>
    <col min="11525" max="11525" width="19.7109375" style="171" customWidth="1"/>
    <col min="11526" max="11526" width="6.85546875" style="171" customWidth="1"/>
    <col min="11527" max="11527" width="3.85546875" style="171" customWidth="1"/>
    <col min="11528" max="11528" width="3.140625" style="171" customWidth="1"/>
    <col min="11529" max="11529" width="9.140625" style="171"/>
    <col min="11530" max="11530" width="10.28515625" style="171" customWidth="1"/>
    <col min="11531" max="11531" width="82.140625" style="171" customWidth="1"/>
    <col min="11532" max="11532" width="13.5703125" style="171" customWidth="1"/>
    <col min="11533" max="11776" width="9.140625" style="171"/>
    <col min="11777" max="11777" width="4.28515625" style="171" customWidth="1"/>
    <col min="11778" max="11778" width="6.5703125" style="171" customWidth="1"/>
    <col min="11779" max="11779" width="39" style="171" customWidth="1"/>
    <col min="11780" max="11780" width="60.7109375" style="171" customWidth="1"/>
    <col min="11781" max="11781" width="19.7109375" style="171" customWidth="1"/>
    <col min="11782" max="11782" width="6.85546875" style="171" customWidth="1"/>
    <col min="11783" max="11783" width="3.85546875" style="171" customWidth="1"/>
    <col min="11784" max="11784" width="3.140625" style="171" customWidth="1"/>
    <col min="11785" max="11785" width="9.140625" style="171"/>
    <col min="11786" max="11786" width="10.28515625" style="171" customWidth="1"/>
    <col min="11787" max="11787" width="82.140625" style="171" customWidth="1"/>
    <col min="11788" max="11788" width="13.5703125" style="171" customWidth="1"/>
    <col min="11789" max="12032" width="9.140625" style="171"/>
    <col min="12033" max="12033" width="4.28515625" style="171" customWidth="1"/>
    <col min="12034" max="12034" width="6.5703125" style="171" customWidth="1"/>
    <col min="12035" max="12035" width="39" style="171" customWidth="1"/>
    <col min="12036" max="12036" width="60.7109375" style="171" customWidth="1"/>
    <col min="12037" max="12037" width="19.7109375" style="171" customWidth="1"/>
    <col min="12038" max="12038" width="6.85546875" style="171" customWidth="1"/>
    <col min="12039" max="12039" width="3.85546875" style="171" customWidth="1"/>
    <col min="12040" max="12040" width="3.140625" style="171" customWidth="1"/>
    <col min="12041" max="12041" width="9.140625" style="171"/>
    <col min="12042" max="12042" width="10.28515625" style="171" customWidth="1"/>
    <col min="12043" max="12043" width="82.140625" style="171" customWidth="1"/>
    <col min="12044" max="12044" width="13.5703125" style="171" customWidth="1"/>
    <col min="12045" max="12288" width="9.140625" style="171"/>
    <col min="12289" max="12289" width="4.28515625" style="171" customWidth="1"/>
    <col min="12290" max="12290" width="6.5703125" style="171" customWidth="1"/>
    <col min="12291" max="12291" width="39" style="171" customWidth="1"/>
    <col min="12292" max="12292" width="60.7109375" style="171" customWidth="1"/>
    <col min="12293" max="12293" width="19.7109375" style="171" customWidth="1"/>
    <col min="12294" max="12294" width="6.85546875" style="171" customWidth="1"/>
    <col min="12295" max="12295" width="3.85546875" style="171" customWidth="1"/>
    <col min="12296" max="12296" width="3.140625" style="171" customWidth="1"/>
    <col min="12297" max="12297" width="9.140625" style="171"/>
    <col min="12298" max="12298" width="10.28515625" style="171" customWidth="1"/>
    <col min="12299" max="12299" width="82.140625" style="171" customWidth="1"/>
    <col min="12300" max="12300" width="13.5703125" style="171" customWidth="1"/>
    <col min="12301" max="12544" width="9.140625" style="171"/>
    <col min="12545" max="12545" width="4.28515625" style="171" customWidth="1"/>
    <col min="12546" max="12546" width="6.5703125" style="171" customWidth="1"/>
    <col min="12547" max="12547" width="39" style="171" customWidth="1"/>
    <col min="12548" max="12548" width="60.7109375" style="171" customWidth="1"/>
    <col min="12549" max="12549" width="19.7109375" style="171" customWidth="1"/>
    <col min="12550" max="12550" width="6.85546875" style="171" customWidth="1"/>
    <col min="12551" max="12551" width="3.85546875" style="171" customWidth="1"/>
    <col min="12552" max="12552" width="3.140625" style="171" customWidth="1"/>
    <col min="12553" max="12553" width="9.140625" style="171"/>
    <col min="12554" max="12554" width="10.28515625" style="171" customWidth="1"/>
    <col min="12555" max="12555" width="82.140625" style="171" customWidth="1"/>
    <col min="12556" max="12556" width="13.5703125" style="171" customWidth="1"/>
    <col min="12557" max="12800" width="9.140625" style="171"/>
    <col min="12801" max="12801" width="4.28515625" style="171" customWidth="1"/>
    <col min="12802" max="12802" width="6.5703125" style="171" customWidth="1"/>
    <col min="12803" max="12803" width="39" style="171" customWidth="1"/>
    <col min="12804" max="12804" width="60.7109375" style="171" customWidth="1"/>
    <col min="12805" max="12805" width="19.7109375" style="171" customWidth="1"/>
    <col min="12806" max="12806" width="6.85546875" style="171" customWidth="1"/>
    <col min="12807" max="12807" width="3.85546875" style="171" customWidth="1"/>
    <col min="12808" max="12808" width="3.140625" style="171" customWidth="1"/>
    <col min="12809" max="12809" width="9.140625" style="171"/>
    <col min="12810" max="12810" width="10.28515625" style="171" customWidth="1"/>
    <col min="12811" max="12811" width="82.140625" style="171" customWidth="1"/>
    <col min="12812" max="12812" width="13.5703125" style="171" customWidth="1"/>
    <col min="12813" max="13056" width="9.140625" style="171"/>
    <col min="13057" max="13057" width="4.28515625" style="171" customWidth="1"/>
    <col min="13058" max="13058" width="6.5703125" style="171" customWidth="1"/>
    <col min="13059" max="13059" width="39" style="171" customWidth="1"/>
    <col min="13060" max="13060" width="60.7109375" style="171" customWidth="1"/>
    <col min="13061" max="13061" width="19.7109375" style="171" customWidth="1"/>
    <col min="13062" max="13062" width="6.85546875" style="171" customWidth="1"/>
    <col min="13063" max="13063" width="3.85546875" style="171" customWidth="1"/>
    <col min="13064" max="13064" width="3.140625" style="171" customWidth="1"/>
    <col min="13065" max="13065" width="9.140625" style="171"/>
    <col min="13066" max="13066" width="10.28515625" style="171" customWidth="1"/>
    <col min="13067" max="13067" width="82.140625" style="171" customWidth="1"/>
    <col min="13068" max="13068" width="13.5703125" style="171" customWidth="1"/>
    <col min="13069" max="13312" width="9.140625" style="171"/>
    <col min="13313" max="13313" width="4.28515625" style="171" customWidth="1"/>
    <col min="13314" max="13314" width="6.5703125" style="171" customWidth="1"/>
    <col min="13315" max="13315" width="39" style="171" customWidth="1"/>
    <col min="13316" max="13316" width="60.7109375" style="171" customWidth="1"/>
    <col min="13317" max="13317" width="19.7109375" style="171" customWidth="1"/>
    <col min="13318" max="13318" width="6.85546875" style="171" customWidth="1"/>
    <col min="13319" max="13319" width="3.85546875" style="171" customWidth="1"/>
    <col min="13320" max="13320" width="3.140625" style="171" customWidth="1"/>
    <col min="13321" max="13321" width="9.140625" style="171"/>
    <col min="13322" max="13322" width="10.28515625" style="171" customWidth="1"/>
    <col min="13323" max="13323" width="82.140625" style="171" customWidth="1"/>
    <col min="13324" max="13324" width="13.5703125" style="171" customWidth="1"/>
    <col min="13325" max="13568" width="9.140625" style="171"/>
    <col min="13569" max="13569" width="4.28515625" style="171" customWidth="1"/>
    <col min="13570" max="13570" width="6.5703125" style="171" customWidth="1"/>
    <col min="13571" max="13571" width="39" style="171" customWidth="1"/>
    <col min="13572" max="13572" width="60.7109375" style="171" customWidth="1"/>
    <col min="13573" max="13573" width="19.7109375" style="171" customWidth="1"/>
    <col min="13574" max="13574" width="6.85546875" style="171" customWidth="1"/>
    <col min="13575" max="13575" width="3.85546875" style="171" customWidth="1"/>
    <col min="13576" max="13576" width="3.140625" style="171" customWidth="1"/>
    <col min="13577" max="13577" width="9.140625" style="171"/>
    <col min="13578" max="13578" width="10.28515625" style="171" customWidth="1"/>
    <col min="13579" max="13579" width="82.140625" style="171" customWidth="1"/>
    <col min="13580" max="13580" width="13.5703125" style="171" customWidth="1"/>
    <col min="13581" max="13824" width="9.140625" style="171"/>
    <col min="13825" max="13825" width="4.28515625" style="171" customWidth="1"/>
    <col min="13826" max="13826" width="6.5703125" style="171" customWidth="1"/>
    <col min="13827" max="13827" width="39" style="171" customWidth="1"/>
    <col min="13828" max="13828" width="60.7109375" style="171" customWidth="1"/>
    <col min="13829" max="13829" width="19.7109375" style="171" customWidth="1"/>
    <col min="13830" max="13830" width="6.85546875" style="171" customWidth="1"/>
    <col min="13831" max="13831" width="3.85546875" style="171" customWidth="1"/>
    <col min="13832" max="13832" width="3.140625" style="171" customWidth="1"/>
    <col min="13833" max="13833" width="9.140625" style="171"/>
    <col min="13834" max="13834" width="10.28515625" style="171" customWidth="1"/>
    <col min="13835" max="13835" width="82.140625" style="171" customWidth="1"/>
    <col min="13836" max="13836" width="13.5703125" style="171" customWidth="1"/>
    <col min="13837" max="14080" width="9.140625" style="171"/>
    <col min="14081" max="14081" width="4.28515625" style="171" customWidth="1"/>
    <col min="14082" max="14082" width="6.5703125" style="171" customWidth="1"/>
    <col min="14083" max="14083" width="39" style="171" customWidth="1"/>
    <col min="14084" max="14084" width="60.7109375" style="171" customWidth="1"/>
    <col min="14085" max="14085" width="19.7109375" style="171" customWidth="1"/>
    <col min="14086" max="14086" width="6.85546875" style="171" customWidth="1"/>
    <col min="14087" max="14087" width="3.85546875" style="171" customWidth="1"/>
    <col min="14088" max="14088" width="3.140625" style="171" customWidth="1"/>
    <col min="14089" max="14089" width="9.140625" style="171"/>
    <col min="14090" max="14090" width="10.28515625" style="171" customWidth="1"/>
    <col min="14091" max="14091" width="82.140625" style="171" customWidth="1"/>
    <col min="14092" max="14092" width="13.5703125" style="171" customWidth="1"/>
    <col min="14093" max="14336" width="9.140625" style="171"/>
    <col min="14337" max="14337" width="4.28515625" style="171" customWidth="1"/>
    <col min="14338" max="14338" width="6.5703125" style="171" customWidth="1"/>
    <col min="14339" max="14339" width="39" style="171" customWidth="1"/>
    <col min="14340" max="14340" width="60.7109375" style="171" customWidth="1"/>
    <col min="14341" max="14341" width="19.7109375" style="171" customWidth="1"/>
    <col min="14342" max="14342" width="6.85546875" style="171" customWidth="1"/>
    <col min="14343" max="14343" width="3.85546875" style="171" customWidth="1"/>
    <col min="14344" max="14344" width="3.140625" style="171" customWidth="1"/>
    <col min="14345" max="14345" width="9.140625" style="171"/>
    <col min="14346" max="14346" width="10.28515625" style="171" customWidth="1"/>
    <col min="14347" max="14347" width="82.140625" style="171" customWidth="1"/>
    <col min="14348" max="14348" width="13.5703125" style="171" customWidth="1"/>
    <col min="14349" max="14592" width="9.140625" style="171"/>
    <col min="14593" max="14593" width="4.28515625" style="171" customWidth="1"/>
    <col min="14594" max="14594" width="6.5703125" style="171" customWidth="1"/>
    <col min="14595" max="14595" width="39" style="171" customWidth="1"/>
    <col min="14596" max="14596" width="60.7109375" style="171" customWidth="1"/>
    <col min="14597" max="14597" width="19.7109375" style="171" customWidth="1"/>
    <col min="14598" max="14598" width="6.85546875" style="171" customWidth="1"/>
    <col min="14599" max="14599" width="3.85546875" style="171" customWidth="1"/>
    <col min="14600" max="14600" width="3.140625" style="171" customWidth="1"/>
    <col min="14601" max="14601" width="9.140625" style="171"/>
    <col min="14602" max="14602" width="10.28515625" style="171" customWidth="1"/>
    <col min="14603" max="14603" width="82.140625" style="171" customWidth="1"/>
    <col min="14604" max="14604" width="13.5703125" style="171" customWidth="1"/>
    <col min="14605" max="14848" width="9.140625" style="171"/>
    <col min="14849" max="14849" width="4.28515625" style="171" customWidth="1"/>
    <col min="14850" max="14850" width="6.5703125" style="171" customWidth="1"/>
    <col min="14851" max="14851" width="39" style="171" customWidth="1"/>
    <col min="14852" max="14852" width="60.7109375" style="171" customWidth="1"/>
    <col min="14853" max="14853" width="19.7109375" style="171" customWidth="1"/>
    <col min="14854" max="14854" width="6.85546875" style="171" customWidth="1"/>
    <col min="14855" max="14855" width="3.85546875" style="171" customWidth="1"/>
    <col min="14856" max="14856" width="3.140625" style="171" customWidth="1"/>
    <col min="14857" max="14857" width="9.140625" style="171"/>
    <col min="14858" max="14858" width="10.28515625" style="171" customWidth="1"/>
    <col min="14859" max="14859" width="82.140625" style="171" customWidth="1"/>
    <col min="14860" max="14860" width="13.5703125" style="171" customWidth="1"/>
    <col min="14861" max="15104" width="9.140625" style="171"/>
    <col min="15105" max="15105" width="4.28515625" style="171" customWidth="1"/>
    <col min="15106" max="15106" width="6.5703125" style="171" customWidth="1"/>
    <col min="15107" max="15107" width="39" style="171" customWidth="1"/>
    <col min="15108" max="15108" width="60.7109375" style="171" customWidth="1"/>
    <col min="15109" max="15109" width="19.7109375" style="171" customWidth="1"/>
    <col min="15110" max="15110" width="6.85546875" style="171" customWidth="1"/>
    <col min="15111" max="15111" width="3.85546875" style="171" customWidth="1"/>
    <col min="15112" max="15112" width="3.140625" style="171" customWidth="1"/>
    <col min="15113" max="15113" width="9.140625" style="171"/>
    <col min="15114" max="15114" width="10.28515625" style="171" customWidth="1"/>
    <col min="15115" max="15115" width="82.140625" style="171" customWidth="1"/>
    <col min="15116" max="15116" width="13.5703125" style="171" customWidth="1"/>
    <col min="15117" max="15360" width="9.140625" style="171"/>
    <col min="15361" max="15361" width="4.28515625" style="171" customWidth="1"/>
    <col min="15362" max="15362" width="6.5703125" style="171" customWidth="1"/>
    <col min="15363" max="15363" width="39" style="171" customWidth="1"/>
    <col min="15364" max="15364" width="60.7109375" style="171" customWidth="1"/>
    <col min="15365" max="15365" width="19.7109375" style="171" customWidth="1"/>
    <col min="15366" max="15366" width="6.85546875" style="171" customWidth="1"/>
    <col min="15367" max="15367" width="3.85546875" style="171" customWidth="1"/>
    <col min="15368" max="15368" width="3.140625" style="171" customWidth="1"/>
    <col min="15369" max="15369" width="9.140625" style="171"/>
    <col min="15370" max="15370" width="10.28515625" style="171" customWidth="1"/>
    <col min="15371" max="15371" width="82.140625" style="171" customWidth="1"/>
    <col min="15372" max="15372" width="13.5703125" style="171" customWidth="1"/>
    <col min="15373" max="15616" width="9.140625" style="171"/>
    <col min="15617" max="15617" width="4.28515625" style="171" customWidth="1"/>
    <col min="15618" max="15618" width="6.5703125" style="171" customWidth="1"/>
    <col min="15619" max="15619" width="39" style="171" customWidth="1"/>
    <col min="15620" max="15620" width="60.7109375" style="171" customWidth="1"/>
    <col min="15621" max="15621" width="19.7109375" style="171" customWidth="1"/>
    <col min="15622" max="15622" width="6.85546875" style="171" customWidth="1"/>
    <col min="15623" max="15623" width="3.85546875" style="171" customWidth="1"/>
    <col min="15624" max="15624" width="3.140625" style="171" customWidth="1"/>
    <col min="15625" max="15625" width="9.140625" style="171"/>
    <col min="15626" max="15626" width="10.28515625" style="171" customWidth="1"/>
    <col min="15627" max="15627" width="82.140625" style="171" customWidth="1"/>
    <col min="15628" max="15628" width="13.5703125" style="171" customWidth="1"/>
    <col min="15629" max="15872" width="9.140625" style="171"/>
    <col min="15873" max="15873" width="4.28515625" style="171" customWidth="1"/>
    <col min="15874" max="15874" width="6.5703125" style="171" customWidth="1"/>
    <col min="15875" max="15875" width="39" style="171" customWidth="1"/>
    <col min="15876" max="15876" width="60.7109375" style="171" customWidth="1"/>
    <col min="15877" max="15877" width="19.7109375" style="171" customWidth="1"/>
    <col min="15878" max="15878" width="6.85546875" style="171" customWidth="1"/>
    <col min="15879" max="15879" width="3.85546875" style="171" customWidth="1"/>
    <col min="15880" max="15880" width="3.140625" style="171" customWidth="1"/>
    <col min="15881" max="15881" width="9.140625" style="171"/>
    <col min="15882" max="15882" width="10.28515625" style="171" customWidth="1"/>
    <col min="15883" max="15883" width="82.140625" style="171" customWidth="1"/>
    <col min="15884" max="15884" width="13.5703125" style="171" customWidth="1"/>
    <col min="15885" max="16128" width="9.140625" style="171"/>
    <col min="16129" max="16129" width="4.28515625" style="171" customWidth="1"/>
    <col min="16130" max="16130" width="6.5703125" style="171" customWidth="1"/>
    <col min="16131" max="16131" width="39" style="171" customWidth="1"/>
    <col min="16132" max="16132" width="60.7109375" style="171" customWidth="1"/>
    <col min="16133" max="16133" width="19.7109375" style="171" customWidth="1"/>
    <col min="16134" max="16134" width="6.85546875" style="171" customWidth="1"/>
    <col min="16135" max="16135" width="3.85546875" style="171" customWidth="1"/>
    <col min="16136" max="16136" width="3.140625" style="171" customWidth="1"/>
    <col min="16137" max="16137" width="9.140625" style="171"/>
    <col min="16138" max="16138" width="10.28515625" style="171" customWidth="1"/>
    <col min="16139" max="16139" width="82.140625" style="171" customWidth="1"/>
    <col min="16140" max="16140" width="13.5703125" style="171" customWidth="1"/>
    <col min="16141" max="16384" width="9.140625" style="171"/>
  </cols>
  <sheetData>
    <row r="1" spans="2:13">
      <c r="C1" s="172" t="s">
        <v>30</v>
      </c>
      <c r="D1" s="172"/>
      <c r="E1" s="172"/>
    </row>
    <row r="2" spans="2:13">
      <c r="C2" s="171" t="s">
        <v>31</v>
      </c>
    </row>
    <row r="5" spans="2:13">
      <c r="C5" s="264" t="str">
        <f>'Революции, 13'!$C$5</f>
        <v>Отчёт о проделанной работе за 2018 год</v>
      </c>
      <c r="D5" s="265"/>
    </row>
    <row r="6" spans="2:13">
      <c r="C6" s="264" t="s">
        <v>32</v>
      </c>
      <c r="D6" s="265"/>
    </row>
    <row r="7" spans="2:13">
      <c r="C7" s="164" t="s">
        <v>33</v>
      </c>
      <c r="D7" s="266" t="s">
        <v>101</v>
      </c>
      <c r="E7" s="266"/>
    </row>
    <row r="8" spans="2:13">
      <c r="C8" s="165" t="s">
        <v>34</v>
      </c>
      <c r="D8" s="166" t="s">
        <v>35</v>
      </c>
      <c r="E8" s="164">
        <v>1027.5</v>
      </c>
    </row>
    <row r="9" spans="2:13">
      <c r="C9" s="165" t="s">
        <v>36</v>
      </c>
      <c r="D9" s="166" t="s">
        <v>37</v>
      </c>
      <c r="E9" s="167">
        <v>13.01</v>
      </c>
      <c r="I9" s="267" t="s">
        <v>38</v>
      </c>
      <c r="J9" s="267"/>
      <c r="K9" s="171">
        <f>E8*E9</f>
        <v>13367.775</v>
      </c>
      <c r="L9" s="173"/>
    </row>
    <row r="10" spans="2:13">
      <c r="C10" s="2" t="s">
        <v>39</v>
      </c>
      <c r="D10" s="168" t="s">
        <v>582</v>
      </c>
      <c r="E10" s="169">
        <f>K9*6</f>
        <v>80206.649999999994</v>
      </c>
      <c r="I10" s="268" t="s">
        <v>40</v>
      </c>
      <c r="J10" s="268"/>
      <c r="K10" s="174">
        <v>22498.58</v>
      </c>
      <c r="L10" s="173"/>
    </row>
    <row r="11" spans="2:13">
      <c r="C11" s="2" t="s">
        <v>41</v>
      </c>
      <c r="D11" s="168" t="s">
        <v>582</v>
      </c>
      <c r="E11" s="169">
        <f>E10-K10</f>
        <v>57708.069999999992</v>
      </c>
      <c r="I11" s="175" t="s">
        <v>42</v>
      </c>
      <c r="J11" s="175"/>
      <c r="K11" s="172">
        <v>22498.58</v>
      </c>
      <c r="L11" s="173"/>
    </row>
    <row r="12" spans="2:13" ht="16.5" thickBot="1">
      <c r="C12" s="176"/>
      <c r="D12" s="176"/>
      <c r="I12" s="263" t="str">
        <f>D7</f>
        <v>г.Ростов ул.Рольма д.3</v>
      </c>
      <c r="J12" s="263"/>
      <c r="K12" s="263"/>
      <c r="L12" s="263"/>
    </row>
    <row r="13" spans="2:13" ht="16.5" thickBot="1">
      <c r="B13" s="177" t="s">
        <v>43</v>
      </c>
      <c r="C13" s="178" t="s">
        <v>44</v>
      </c>
      <c r="D13" s="179" t="s">
        <v>45</v>
      </c>
      <c r="E13" s="178" t="s">
        <v>46</v>
      </c>
      <c r="I13" s="180" t="s">
        <v>0</v>
      </c>
      <c r="J13" s="180" t="s">
        <v>1</v>
      </c>
      <c r="K13" s="180" t="s">
        <v>2</v>
      </c>
      <c r="L13" s="180" t="s">
        <v>3</v>
      </c>
      <c r="M13" s="181"/>
    </row>
    <row r="14" spans="2:13" ht="16.5" customHeight="1">
      <c r="B14" s="247" t="s">
        <v>47</v>
      </c>
      <c r="C14" s="257" t="s">
        <v>48</v>
      </c>
      <c r="D14" s="258"/>
      <c r="E14" s="253">
        <f>E10/F28*F14</f>
        <v>12946.5</v>
      </c>
      <c r="F14" s="182">
        <v>2.1</v>
      </c>
      <c r="I14" s="183">
        <v>942</v>
      </c>
      <c r="J14" s="7">
        <v>43287</v>
      </c>
      <c r="K14" s="1" t="s">
        <v>86</v>
      </c>
      <c r="L14" s="184">
        <v>10</v>
      </c>
      <c r="M14" s="184"/>
    </row>
    <row r="15" spans="2:13" ht="60" customHeight="1" thickBot="1">
      <c r="B15" s="248"/>
      <c r="C15" s="259" t="s">
        <v>702</v>
      </c>
      <c r="D15" s="260"/>
      <c r="E15" s="254"/>
      <c r="F15" s="185"/>
      <c r="I15" s="184"/>
      <c r="J15" s="186">
        <v>43354</v>
      </c>
      <c r="K15" s="187" t="s">
        <v>155</v>
      </c>
      <c r="L15" s="184"/>
      <c r="M15" s="184"/>
    </row>
    <row r="16" spans="2:13" ht="16.5" customHeight="1">
      <c r="B16" s="247" t="s">
        <v>49</v>
      </c>
      <c r="C16" s="257" t="s">
        <v>50</v>
      </c>
      <c r="D16" s="262"/>
      <c r="E16" s="188">
        <f>E17+E18+E19+E20+E21</f>
        <v>19111.5</v>
      </c>
      <c r="F16" s="189">
        <f>F17+F20+F21</f>
        <v>3.1</v>
      </c>
      <c r="I16" s="183">
        <v>1176</v>
      </c>
      <c r="J16" s="7">
        <v>43333</v>
      </c>
      <c r="K16" s="190" t="s">
        <v>229</v>
      </c>
      <c r="L16" s="184" t="s">
        <v>230</v>
      </c>
      <c r="M16" s="184"/>
    </row>
    <row r="17" spans="2:13" ht="47.25">
      <c r="B17" s="261"/>
      <c r="C17" s="191" t="s">
        <v>51</v>
      </c>
      <c r="D17" s="192" t="s">
        <v>52</v>
      </c>
      <c r="E17" s="193">
        <f>E10/F28*F17</f>
        <v>11097</v>
      </c>
      <c r="F17" s="194">
        <v>1.8</v>
      </c>
      <c r="I17" s="183">
        <v>1183</v>
      </c>
      <c r="J17" s="7">
        <v>43325</v>
      </c>
      <c r="K17" s="190" t="s">
        <v>231</v>
      </c>
      <c r="L17" s="195" t="s">
        <v>232</v>
      </c>
      <c r="M17" s="184"/>
    </row>
    <row r="18" spans="2:13" ht="28.5" customHeight="1">
      <c r="B18" s="261"/>
      <c r="C18" s="191" t="s">
        <v>53</v>
      </c>
      <c r="D18" s="196"/>
      <c r="E18" s="193">
        <v>0</v>
      </c>
      <c r="F18" s="197">
        <v>0</v>
      </c>
      <c r="I18" s="183"/>
      <c r="J18" s="7"/>
      <c r="K18" s="190" t="s">
        <v>268</v>
      </c>
      <c r="L18" s="184"/>
      <c r="M18" s="184"/>
    </row>
    <row r="19" spans="2:13" ht="61.5" customHeight="1">
      <c r="B19" s="261"/>
      <c r="C19" s="191" t="s">
        <v>54</v>
      </c>
      <c r="D19" s="196" t="s">
        <v>55</v>
      </c>
      <c r="E19" s="193">
        <v>0</v>
      </c>
      <c r="F19" s="197">
        <v>0</v>
      </c>
      <c r="I19" s="183"/>
      <c r="J19" s="7"/>
      <c r="K19" s="190" t="s">
        <v>266</v>
      </c>
      <c r="L19" s="184"/>
      <c r="M19" s="184"/>
    </row>
    <row r="20" spans="2:13" ht="63">
      <c r="B20" s="261"/>
      <c r="C20" s="191" t="s">
        <v>56</v>
      </c>
      <c r="D20" s="196" t="s">
        <v>57</v>
      </c>
      <c r="E20" s="193">
        <f>E10/F28*F20</f>
        <v>4315.5</v>
      </c>
      <c r="F20" s="197">
        <v>0.7</v>
      </c>
      <c r="I20" s="183"/>
      <c r="J20" s="7"/>
      <c r="K20" s="190" t="s">
        <v>267</v>
      </c>
      <c r="L20" s="184"/>
      <c r="M20" s="184"/>
    </row>
    <row r="21" spans="2:13" ht="30.75" customHeight="1" thickBot="1">
      <c r="B21" s="248"/>
      <c r="C21" s="198" t="s">
        <v>58</v>
      </c>
      <c r="D21" s="199" t="s">
        <v>59</v>
      </c>
      <c r="E21" s="200">
        <f>E10/F28*F21</f>
        <v>3699</v>
      </c>
      <c r="F21" s="201">
        <v>0.6</v>
      </c>
      <c r="I21" s="183"/>
      <c r="J21" s="7"/>
      <c r="K21" s="190" t="s">
        <v>278</v>
      </c>
      <c r="L21" s="184"/>
      <c r="M21" s="184"/>
    </row>
    <row r="22" spans="2:13" ht="44.25" customHeight="1">
      <c r="B22" s="247">
        <v>3</v>
      </c>
      <c r="C22" s="249" t="s">
        <v>60</v>
      </c>
      <c r="D22" s="251" t="s">
        <v>61</v>
      </c>
      <c r="E22" s="253">
        <f>E10/F28*F22</f>
        <v>19728</v>
      </c>
      <c r="F22" s="202">
        <v>3.2</v>
      </c>
      <c r="I22" s="183">
        <v>1509</v>
      </c>
      <c r="J22" s="7">
        <v>43396</v>
      </c>
      <c r="K22" s="1" t="s">
        <v>307</v>
      </c>
      <c r="L22" s="184">
        <v>5</v>
      </c>
      <c r="M22" s="184"/>
    </row>
    <row r="23" spans="2:13" ht="16.5" thickBot="1">
      <c r="B23" s="248"/>
      <c r="C23" s="250"/>
      <c r="D23" s="252"/>
      <c r="E23" s="254"/>
      <c r="F23" s="203"/>
      <c r="I23" s="183">
        <v>1721</v>
      </c>
      <c r="J23" s="7">
        <v>43434</v>
      </c>
      <c r="K23" s="1" t="s">
        <v>200</v>
      </c>
      <c r="L23" s="184"/>
      <c r="M23" s="184"/>
    </row>
    <row r="24" spans="2:13" ht="63.75" thickBot="1">
      <c r="B24" s="204">
        <v>4</v>
      </c>
      <c r="C24" s="205" t="s">
        <v>62</v>
      </c>
      <c r="D24" s="206" t="s">
        <v>63</v>
      </c>
      <c r="E24" s="207">
        <f>E10/F28*F24</f>
        <v>7151.4</v>
      </c>
      <c r="F24" s="208">
        <v>1.1599999999999999</v>
      </c>
      <c r="I24" s="183"/>
      <c r="J24" s="7"/>
      <c r="K24" s="1" t="s">
        <v>498</v>
      </c>
      <c r="L24" s="184" t="s">
        <v>105</v>
      </c>
      <c r="M24" s="184"/>
    </row>
    <row r="25" spans="2:13" ht="31.5">
      <c r="B25" s="209"/>
      <c r="C25" s="210"/>
      <c r="D25" s="211"/>
      <c r="E25" s="212"/>
      <c r="F25" s="185"/>
      <c r="I25" s="183">
        <v>1709</v>
      </c>
      <c r="J25" s="7">
        <v>43433</v>
      </c>
      <c r="K25" s="1" t="s">
        <v>382</v>
      </c>
      <c r="L25" s="195" t="s">
        <v>383</v>
      </c>
      <c r="M25" s="184"/>
    </row>
    <row r="26" spans="2:13" ht="63.75" thickBot="1">
      <c r="B26" s="209">
        <v>5</v>
      </c>
      <c r="C26" s="210" t="s">
        <v>598</v>
      </c>
      <c r="D26" s="211" t="s">
        <v>64</v>
      </c>
      <c r="E26" s="212">
        <f>E10/F28*F26</f>
        <v>3699</v>
      </c>
      <c r="F26" s="213">
        <v>0.6</v>
      </c>
      <c r="I26" s="183">
        <v>1912</v>
      </c>
      <c r="J26" s="7">
        <v>43464</v>
      </c>
      <c r="K26" s="190" t="s">
        <v>481</v>
      </c>
      <c r="L26" s="184"/>
      <c r="M26" s="184"/>
    </row>
    <row r="27" spans="2:13" ht="47.25" customHeight="1" thickBot="1">
      <c r="B27" s="204">
        <v>6</v>
      </c>
      <c r="C27" s="205" t="s">
        <v>599</v>
      </c>
      <c r="D27" s="206" t="s">
        <v>66</v>
      </c>
      <c r="E27" s="207">
        <f>E10/F28*F27</f>
        <v>17570.25</v>
      </c>
      <c r="F27" s="208">
        <v>2.85</v>
      </c>
      <c r="I27" s="183"/>
      <c r="J27" s="7">
        <v>43455</v>
      </c>
      <c r="K27" s="190" t="s">
        <v>494</v>
      </c>
      <c r="L27" s="184" t="s">
        <v>490</v>
      </c>
      <c r="M27" s="184"/>
    </row>
    <row r="28" spans="2:13" ht="33" customHeight="1" thickBot="1">
      <c r="B28" s="209"/>
      <c r="C28" s="214" t="s">
        <v>67</v>
      </c>
      <c r="D28" s="215"/>
      <c r="E28" s="212">
        <f>E14+E16+E22+E24+E26+E27</f>
        <v>80206.649999999994</v>
      </c>
      <c r="F28" s="208">
        <f>F14+F16+F22+F24+F26+F27</f>
        <v>13.01</v>
      </c>
      <c r="I28" s="183"/>
      <c r="J28" s="7" t="s">
        <v>493</v>
      </c>
      <c r="K28" s="190" t="s">
        <v>494</v>
      </c>
      <c r="L28" s="184" t="s">
        <v>490</v>
      </c>
      <c r="M28" s="184"/>
    </row>
    <row r="29" spans="2:13" ht="33" customHeight="1" thickBot="1">
      <c r="B29" s="204">
        <v>7</v>
      </c>
      <c r="C29" s="205" t="s">
        <v>68</v>
      </c>
      <c r="D29" s="216" t="s">
        <v>607</v>
      </c>
      <c r="E29" s="207">
        <v>0</v>
      </c>
      <c r="F29" s="208">
        <v>0</v>
      </c>
      <c r="I29" s="183"/>
      <c r="J29" s="7">
        <v>43458</v>
      </c>
      <c r="K29" s="190" t="s">
        <v>494</v>
      </c>
      <c r="L29" s="184" t="s">
        <v>490</v>
      </c>
      <c r="M29" s="184"/>
    </row>
    <row r="30" spans="2:13" ht="33" customHeight="1" thickBot="1">
      <c r="B30" s="217"/>
      <c r="C30" s="218" t="s">
        <v>69</v>
      </c>
      <c r="D30" s="219"/>
      <c r="E30" s="220">
        <f>E28</f>
        <v>80206.649999999994</v>
      </c>
      <c r="F30" s="208">
        <f>F29+F28</f>
        <v>13.01</v>
      </c>
      <c r="I30" s="183"/>
      <c r="J30" s="7">
        <v>43437</v>
      </c>
      <c r="K30" s="190" t="s">
        <v>494</v>
      </c>
      <c r="L30" s="184" t="s">
        <v>496</v>
      </c>
      <c r="M30" s="184"/>
    </row>
    <row r="31" spans="2:13" ht="31.5">
      <c r="I31" s="183"/>
      <c r="J31" s="7">
        <v>43440</v>
      </c>
      <c r="K31" s="190" t="s">
        <v>494</v>
      </c>
      <c r="L31" s="184" t="s">
        <v>496</v>
      </c>
      <c r="M31" s="184"/>
    </row>
    <row r="32" spans="2:13" ht="33" customHeight="1">
      <c r="B32" s="255" t="s">
        <v>70</v>
      </c>
      <c r="C32" s="255"/>
      <c r="D32" s="255"/>
      <c r="E32" s="61" t="s">
        <v>583</v>
      </c>
      <c r="F32" s="221"/>
      <c r="I32" s="183"/>
      <c r="J32" s="7">
        <v>43462</v>
      </c>
      <c r="K32" s="190" t="s">
        <v>494</v>
      </c>
      <c r="L32" s="184" t="s">
        <v>490</v>
      </c>
      <c r="M32" s="184"/>
    </row>
    <row r="33" spans="2:13" ht="32.25" customHeight="1">
      <c r="B33" s="256" t="s">
        <v>71</v>
      </c>
      <c r="C33" s="256"/>
      <c r="D33" s="256"/>
      <c r="E33" s="222">
        <f>K11</f>
        <v>22498.58</v>
      </c>
      <c r="I33" s="183"/>
      <c r="J33" s="7"/>
      <c r="K33" s="223" t="s">
        <v>497</v>
      </c>
      <c r="L33" s="184" t="s">
        <v>105</v>
      </c>
      <c r="M33" s="184"/>
    </row>
    <row r="34" spans="2:13">
      <c r="B34" s="224"/>
      <c r="C34" s="224"/>
      <c r="D34" s="224"/>
      <c r="E34" s="222"/>
      <c r="I34" s="225"/>
      <c r="J34" s="226"/>
      <c r="K34" s="187"/>
      <c r="L34" s="225"/>
      <c r="M34" s="184"/>
    </row>
    <row r="35" spans="2:13">
      <c r="I35" s="184"/>
      <c r="J35" s="7"/>
      <c r="K35" s="227"/>
      <c r="L35" s="184"/>
      <c r="M35" s="184"/>
    </row>
    <row r="36" spans="2:13" ht="31.5">
      <c r="D36" s="246" t="s">
        <v>72</v>
      </c>
      <c r="E36" s="246"/>
      <c r="I36" s="181"/>
      <c r="J36" s="228" t="s">
        <v>601</v>
      </c>
      <c r="K36" s="229" t="s">
        <v>73</v>
      </c>
      <c r="L36" s="230" t="s">
        <v>74</v>
      </c>
      <c r="M36" s="230"/>
    </row>
    <row r="37" spans="2:13" ht="31.5">
      <c r="D37" s="170"/>
      <c r="E37" s="170"/>
      <c r="I37" s="181"/>
      <c r="J37" s="228" t="s">
        <v>601</v>
      </c>
      <c r="K37" s="10" t="s">
        <v>4</v>
      </c>
      <c r="L37" s="11" t="s">
        <v>5</v>
      </c>
      <c r="M37" s="181"/>
    </row>
    <row r="38" spans="2:13" ht="31.5">
      <c r="E38" s="231"/>
      <c r="I38" s="181"/>
      <c r="J38" s="228" t="s">
        <v>601</v>
      </c>
      <c r="K38" s="1" t="s">
        <v>703</v>
      </c>
      <c r="L38" s="9" t="s">
        <v>76</v>
      </c>
      <c r="M38" s="181"/>
    </row>
    <row r="39" spans="2:13" ht="19.5" customHeight="1">
      <c r="I39" s="181"/>
      <c r="J39" s="228" t="s">
        <v>601</v>
      </c>
      <c r="K39" s="1" t="s">
        <v>6</v>
      </c>
      <c r="L39" s="232" t="s">
        <v>7</v>
      </c>
      <c r="M39" s="9"/>
    </row>
    <row r="40" spans="2:13" ht="24.75" customHeight="1">
      <c r="I40" s="181"/>
      <c r="J40" s="228" t="s">
        <v>601</v>
      </c>
      <c r="K40" s="1" t="s">
        <v>8</v>
      </c>
      <c r="L40" s="232" t="s">
        <v>7</v>
      </c>
      <c r="M40" s="181"/>
    </row>
    <row r="41" spans="2:13" ht="31.5">
      <c r="I41" s="181"/>
      <c r="J41" s="228" t="s">
        <v>601</v>
      </c>
      <c r="K41" s="11" t="s">
        <v>9</v>
      </c>
      <c r="L41" s="11" t="s">
        <v>10</v>
      </c>
      <c r="M41" s="232"/>
    </row>
    <row r="42" spans="2:13" ht="51.75" customHeight="1">
      <c r="I42" s="181"/>
      <c r="J42" s="228" t="s">
        <v>601</v>
      </c>
      <c r="K42" s="11" t="s">
        <v>11</v>
      </c>
      <c r="L42" s="11" t="s">
        <v>12</v>
      </c>
      <c r="M42" s="181"/>
    </row>
    <row r="43" spans="2:13" ht="52.5" customHeight="1">
      <c r="I43" s="181"/>
      <c r="J43" s="228" t="s">
        <v>601</v>
      </c>
      <c r="K43" s="11" t="s">
        <v>13</v>
      </c>
      <c r="L43" s="11" t="s">
        <v>14</v>
      </c>
      <c r="M43" s="181"/>
    </row>
    <row r="44" spans="2:13" ht="31.5" customHeight="1">
      <c r="I44" s="181"/>
      <c r="J44" s="228" t="s">
        <v>601</v>
      </c>
      <c r="K44" s="11" t="s">
        <v>15</v>
      </c>
      <c r="L44" s="11" t="s">
        <v>16</v>
      </c>
      <c r="M44" s="181"/>
    </row>
    <row r="45" spans="2:13" ht="39" customHeight="1">
      <c r="I45" s="181"/>
      <c r="J45" s="228" t="s">
        <v>601</v>
      </c>
      <c r="K45" s="11" t="s">
        <v>704</v>
      </c>
      <c r="L45" s="11" t="s">
        <v>18</v>
      </c>
      <c r="M45" s="181"/>
    </row>
    <row r="46" spans="2:13" ht="40.5" customHeight="1">
      <c r="I46" s="181"/>
      <c r="J46" s="228" t="s">
        <v>601</v>
      </c>
      <c r="K46" s="1" t="s">
        <v>705</v>
      </c>
      <c r="L46" s="232" t="s">
        <v>20</v>
      </c>
      <c r="M46" s="181"/>
    </row>
    <row r="47" spans="2:13" ht="47.25">
      <c r="I47" s="181"/>
      <c r="J47" s="228" t="s">
        <v>601</v>
      </c>
      <c r="K47" s="1" t="s">
        <v>22</v>
      </c>
      <c r="L47" s="232" t="s">
        <v>20</v>
      </c>
      <c r="M47" s="181"/>
    </row>
    <row r="48" spans="2:13" ht="51.75" customHeight="1">
      <c r="I48" s="181"/>
      <c r="J48" s="228" t="s">
        <v>601</v>
      </c>
      <c r="K48" s="1" t="s">
        <v>706</v>
      </c>
      <c r="L48" s="232" t="s">
        <v>20</v>
      </c>
      <c r="M48" s="181"/>
    </row>
    <row r="49" spans="9:13" ht="47.25">
      <c r="I49" s="181"/>
      <c r="J49" s="228" t="s">
        <v>601</v>
      </c>
      <c r="K49" s="11" t="s">
        <v>707</v>
      </c>
      <c r="L49" s="11" t="s">
        <v>25</v>
      </c>
      <c r="M49" s="181"/>
    </row>
    <row r="50" spans="9:13" ht="94.5">
      <c r="I50" s="181"/>
      <c r="J50" s="228" t="s">
        <v>601</v>
      </c>
      <c r="K50" s="12" t="s">
        <v>708</v>
      </c>
      <c r="L50" s="232" t="s">
        <v>27</v>
      </c>
      <c r="M50" s="181"/>
    </row>
    <row r="51" spans="9:13" ht="48" customHeight="1">
      <c r="I51" s="181"/>
      <c r="J51" s="192"/>
      <c r="K51" s="11" t="s">
        <v>28</v>
      </c>
      <c r="L51" s="11" t="s">
        <v>29</v>
      </c>
      <c r="M51" s="181"/>
    </row>
    <row r="53" spans="9:13" ht="68.25" customHeight="1"/>
  </sheetData>
  <mergeCells count="19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6:E36"/>
    <mergeCell ref="B22:B23"/>
    <mergeCell ref="C22:C23"/>
    <mergeCell ref="D22:D23"/>
    <mergeCell ref="E22:E23"/>
    <mergeCell ref="B32:D32"/>
    <mergeCell ref="B33:D33"/>
  </mergeCells>
  <pageMargins left="0.51181102362204722" right="0.31496062992125984" top="0.35433070866141736" bottom="0.35433070866141736" header="0" footer="0"/>
  <pageSetup paperSize="9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>
  <dimension ref="A1:O58"/>
  <sheetViews>
    <sheetView topLeftCell="B1" workbookViewId="0">
      <selection activeCell="B1" sqref="A1:XFD1048576"/>
    </sheetView>
  </sheetViews>
  <sheetFormatPr defaultRowHeight="15"/>
  <cols>
    <col min="1" max="1" width="4.28515625" style="62" customWidth="1"/>
    <col min="2" max="2" width="6.5703125" style="62" customWidth="1"/>
    <col min="3" max="3" width="39" style="62" customWidth="1"/>
    <col min="4" max="4" width="60.7109375" style="62" customWidth="1"/>
    <col min="5" max="5" width="19.7109375" style="62" customWidth="1"/>
    <col min="6" max="6" width="7.28515625" style="62" customWidth="1"/>
    <col min="7" max="7" width="3.85546875" style="62" customWidth="1"/>
    <col min="8" max="8" width="3.140625" style="62" customWidth="1"/>
    <col min="9" max="9" width="9.140625" style="62"/>
    <col min="10" max="10" width="10.28515625" style="62" customWidth="1"/>
    <col min="11" max="11" width="82.140625" style="62" customWidth="1"/>
    <col min="12" max="12" width="13.5703125" style="62" customWidth="1"/>
    <col min="13" max="256" width="9.140625" style="62"/>
    <col min="257" max="257" width="4.28515625" style="62" customWidth="1"/>
    <col min="258" max="258" width="6.5703125" style="62" customWidth="1"/>
    <col min="259" max="259" width="39" style="62" customWidth="1"/>
    <col min="260" max="260" width="60.7109375" style="62" customWidth="1"/>
    <col min="261" max="261" width="19.7109375" style="62" customWidth="1"/>
    <col min="262" max="262" width="6.85546875" style="62" customWidth="1"/>
    <col min="263" max="263" width="3.85546875" style="62" customWidth="1"/>
    <col min="264" max="264" width="3.140625" style="62" customWidth="1"/>
    <col min="265" max="265" width="9.140625" style="62"/>
    <col min="266" max="266" width="10.28515625" style="62" customWidth="1"/>
    <col min="267" max="267" width="82.140625" style="62" customWidth="1"/>
    <col min="268" max="268" width="13.5703125" style="62" customWidth="1"/>
    <col min="269" max="512" width="9.140625" style="62"/>
    <col min="513" max="513" width="4.28515625" style="62" customWidth="1"/>
    <col min="514" max="514" width="6.5703125" style="62" customWidth="1"/>
    <col min="515" max="515" width="39" style="62" customWidth="1"/>
    <col min="516" max="516" width="60.7109375" style="62" customWidth="1"/>
    <col min="517" max="517" width="19.7109375" style="62" customWidth="1"/>
    <col min="518" max="518" width="6.85546875" style="62" customWidth="1"/>
    <col min="519" max="519" width="3.85546875" style="62" customWidth="1"/>
    <col min="520" max="520" width="3.140625" style="62" customWidth="1"/>
    <col min="521" max="521" width="9.140625" style="62"/>
    <col min="522" max="522" width="10.28515625" style="62" customWidth="1"/>
    <col min="523" max="523" width="82.140625" style="62" customWidth="1"/>
    <col min="524" max="524" width="13.5703125" style="62" customWidth="1"/>
    <col min="525" max="768" width="9.140625" style="62"/>
    <col min="769" max="769" width="4.28515625" style="62" customWidth="1"/>
    <col min="770" max="770" width="6.5703125" style="62" customWidth="1"/>
    <col min="771" max="771" width="39" style="62" customWidth="1"/>
    <col min="772" max="772" width="60.7109375" style="62" customWidth="1"/>
    <col min="773" max="773" width="19.7109375" style="62" customWidth="1"/>
    <col min="774" max="774" width="6.85546875" style="62" customWidth="1"/>
    <col min="775" max="775" width="3.85546875" style="62" customWidth="1"/>
    <col min="776" max="776" width="3.140625" style="62" customWidth="1"/>
    <col min="777" max="777" width="9.140625" style="62"/>
    <col min="778" max="778" width="10.28515625" style="62" customWidth="1"/>
    <col min="779" max="779" width="82.140625" style="62" customWidth="1"/>
    <col min="780" max="780" width="13.5703125" style="62" customWidth="1"/>
    <col min="781" max="1024" width="9.140625" style="62"/>
    <col min="1025" max="1025" width="4.28515625" style="62" customWidth="1"/>
    <col min="1026" max="1026" width="6.5703125" style="62" customWidth="1"/>
    <col min="1027" max="1027" width="39" style="62" customWidth="1"/>
    <col min="1028" max="1028" width="60.7109375" style="62" customWidth="1"/>
    <col min="1029" max="1029" width="19.7109375" style="62" customWidth="1"/>
    <col min="1030" max="1030" width="6.85546875" style="62" customWidth="1"/>
    <col min="1031" max="1031" width="3.85546875" style="62" customWidth="1"/>
    <col min="1032" max="1032" width="3.140625" style="62" customWidth="1"/>
    <col min="1033" max="1033" width="9.140625" style="62"/>
    <col min="1034" max="1034" width="10.28515625" style="62" customWidth="1"/>
    <col min="1035" max="1035" width="82.140625" style="62" customWidth="1"/>
    <col min="1036" max="1036" width="13.5703125" style="62" customWidth="1"/>
    <col min="1037" max="1280" width="9.140625" style="62"/>
    <col min="1281" max="1281" width="4.28515625" style="62" customWidth="1"/>
    <col min="1282" max="1282" width="6.5703125" style="62" customWidth="1"/>
    <col min="1283" max="1283" width="39" style="62" customWidth="1"/>
    <col min="1284" max="1284" width="60.7109375" style="62" customWidth="1"/>
    <col min="1285" max="1285" width="19.7109375" style="62" customWidth="1"/>
    <col min="1286" max="1286" width="6.85546875" style="62" customWidth="1"/>
    <col min="1287" max="1287" width="3.85546875" style="62" customWidth="1"/>
    <col min="1288" max="1288" width="3.140625" style="62" customWidth="1"/>
    <col min="1289" max="1289" width="9.140625" style="62"/>
    <col min="1290" max="1290" width="10.28515625" style="62" customWidth="1"/>
    <col min="1291" max="1291" width="82.140625" style="62" customWidth="1"/>
    <col min="1292" max="1292" width="13.5703125" style="62" customWidth="1"/>
    <col min="1293" max="1536" width="9.140625" style="62"/>
    <col min="1537" max="1537" width="4.28515625" style="62" customWidth="1"/>
    <col min="1538" max="1538" width="6.5703125" style="62" customWidth="1"/>
    <col min="1539" max="1539" width="39" style="62" customWidth="1"/>
    <col min="1540" max="1540" width="60.7109375" style="62" customWidth="1"/>
    <col min="1541" max="1541" width="19.7109375" style="62" customWidth="1"/>
    <col min="1542" max="1542" width="6.85546875" style="62" customWidth="1"/>
    <col min="1543" max="1543" width="3.85546875" style="62" customWidth="1"/>
    <col min="1544" max="1544" width="3.140625" style="62" customWidth="1"/>
    <col min="1545" max="1545" width="9.140625" style="62"/>
    <col min="1546" max="1546" width="10.28515625" style="62" customWidth="1"/>
    <col min="1547" max="1547" width="82.140625" style="62" customWidth="1"/>
    <col min="1548" max="1548" width="13.5703125" style="62" customWidth="1"/>
    <col min="1549" max="1792" width="9.140625" style="62"/>
    <col min="1793" max="1793" width="4.28515625" style="62" customWidth="1"/>
    <col min="1794" max="1794" width="6.5703125" style="62" customWidth="1"/>
    <col min="1795" max="1795" width="39" style="62" customWidth="1"/>
    <col min="1796" max="1796" width="60.7109375" style="62" customWidth="1"/>
    <col min="1797" max="1797" width="19.7109375" style="62" customWidth="1"/>
    <col min="1798" max="1798" width="6.85546875" style="62" customWidth="1"/>
    <col min="1799" max="1799" width="3.85546875" style="62" customWidth="1"/>
    <col min="1800" max="1800" width="3.140625" style="62" customWidth="1"/>
    <col min="1801" max="1801" width="9.140625" style="62"/>
    <col min="1802" max="1802" width="10.28515625" style="62" customWidth="1"/>
    <col min="1803" max="1803" width="82.140625" style="62" customWidth="1"/>
    <col min="1804" max="1804" width="13.5703125" style="62" customWidth="1"/>
    <col min="1805" max="2048" width="9.140625" style="62"/>
    <col min="2049" max="2049" width="4.28515625" style="62" customWidth="1"/>
    <col min="2050" max="2050" width="6.5703125" style="62" customWidth="1"/>
    <col min="2051" max="2051" width="39" style="62" customWidth="1"/>
    <col min="2052" max="2052" width="60.7109375" style="62" customWidth="1"/>
    <col min="2053" max="2053" width="19.7109375" style="62" customWidth="1"/>
    <col min="2054" max="2054" width="6.85546875" style="62" customWidth="1"/>
    <col min="2055" max="2055" width="3.85546875" style="62" customWidth="1"/>
    <col min="2056" max="2056" width="3.140625" style="62" customWidth="1"/>
    <col min="2057" max="2057" width="9.140625" style="62"/>
    <col min="2058" max="2058" width="10.28515625" style="62" customWidth="1"/>
    <col min="2059" max="2059" width="82.140625" style="62" customWidth="1"/>
    <col min="2060" max="2060" width="13.5703125" style="62" customWidth="1"/>
    <col min="2061" max="2304" width="9.140625" style="62"/>
    <col min="2305" max="2305" width="4.28515625" style="62" customWidth="1"/>
    <col min="2306" max="2306" width="6.5703125" style="62" customWidth="1"/>
    <col min="2307" max="2307" width="39" style="62" customWidth="1"/>
    <col min="2308" max="2308" width="60.7109375" style="62" customWidth="1"/>
    <col min="2309" max="2309" width="19.7109375" style="62" customWidth="1"/>
    <col min="2310" max="2310" width="6.85546875" style="62" customWidth="1"/>
    <col min="2311" max="2311" width="3.85546875" style="62" customWidth="1"/>
    <col min="2312" max="2312" width="3.140625" style="62" customWidth="1"/>
    <col min="2313" max="2313" width="9.140625" style="62"/>
    <col min="2314" max="2314" width="10.28515625" style="62" customWidth="1"/>
    <col min="2315" max="2315" width="82.140625" style="62" customWidth="1"/>
    <col min="2316" max="2316" width="13.5703125" style="62" customWidth="1"/>
    <col min="2317" max="2560" width="9.140625" style="62"/>
    <col min="2561" max="2561" width="4.28515625" style="62" customWidth="1"/>
    <col min="2562" max="2562" width="6.5703125" style="62" customWidth="1"/>
    <col min="2563" max="2563" width="39" style="62" customWidth="1"/>
    <col min="2564" max="2564" width="60.7109375" style="62" customWidth="1"/>
    <col min="2565" max="2565" width="19.7109375" style="62" customWidth="1"/>
    <col min="2566" max="2566" width="6.85546875" style="62" customWidth="1"/>
    <col min="2567" max="2567" width="3.85546875" style="62" customWidth="1"/>
    <col min="2568" max="2568" width="3.140625" style="62" customWidth="1"/>
    <col min="2569" max="2569" width="9.140625" style="62"/>
    <col min="2570" max="2570" width="10.28515625" style="62" customWidth="1"/>
    <col min="2571" max="2571" width="82.140625" style="62" customWidth="1"/>
    <col min="2572" max="2572" width="13.5703125" style="62" customWidth="1"/>
    <col min="2573" max="2816" width="9.140625" style="62"/>
    <col min="2817" max="2817" width="4.28515625" style="62" customWidth="1"/>
    <col min="2818" max="2818" width="6.5703125" style="62" customWidth="1"/>
    <col min="2819" max="2819" width="39" style="62" customWidth="1"/>
    <col min="2820" max="2820" width="60.7109375" style="62" customWidth="1"/>
    <col min="2821" max="2821" width="19.7109375" style="62" customWidth="1"/>
    <col min="2822" max="2822" width="6.85546875" style="62" customWidth="1"/>
    <col min="2823" max="2823" width="3.85546875" style="62" customWidth="1"/>
    <col min="2824" max="2824" width="3.140625" style="62" customWidth="1"/>
    <col min="2825" max="2825" width="9.140625" style="62"/>
    <col min="2826" max="2826" width="10.28515625" style="62" customWidth="1"/>
    <col min="2827" max="2827" width="82.140625" style="62" customWidth="1"/>
    <col min="2828" max="2828" width="13.5703125" style="62" customWidth="1"/>
    <col min="2829" max="3072" width="9.140625" style="62"/>
    <col min="3073" max="3073" width="4.28515625" style="62" customWidth="1"/>
    <col min="3074" max="3074" width="6.5703125" style="62" customWidth="1"/>
    <col min="3075" max="3075" width="39" style="62" customWidth="1"/>
    <col min="3076" max="3076" width="60.7109375" style="62" customWidth="1"/>
    <col min="3077" max="3077" width="19.7109375" style="62" customWidth="1"/>
    <col min="3078" max="3078" width="6.85546875" style="62" customWidth="1"/>
    <col min="3079" max="3079" width="3.85546875" style="62" customWidth="1"/>
    <col min="3080" max="3080" width="3.140625" style="62" customWidth="1"/>
    <col min="3081" max="3081" width="9.140625" style="62"/>
    <col min="3082" max="3082" width="10.28515625" style="62" customWidth="1"/>
    <col min="3083" max="3083" width="82.140625" style="62" customWidth="1"/>
    <col min="3084" max="3084" width="13.5703125" style="62" customWidth="1"/>
    <col min="3085" max="3328" width="9.140625" style="62"/>
    <col min="3329" max="3329" width="4.28515625" style="62" customWidth="1"/>
    <col min="3330" max="3330" width="6.5703125" style="62" customWidth="1"/>
    <col min="3331" max="3331" width="39" style="62" customWidth="1"/>
    <col min="3332" max="3332" width="60.7109375" style="62" customWidth="1"/>
    <col min="3333" max="3333" width="19.7109375" style="62" customWidth="1"/>
    <col min="3334" max="3334" width="6.85546875" style="62" customWidth="1"/>
    <col min="3335" max="3335" width="3.85546875" style="62" customWidth="1"/>
    <col min="3336" max="3336" width="3.140625" style="62" customWidth="1"/>
    <col min="3337" max="3337" width="9.140625" style="62"/>
    <col min="3338" max="3338" width="10.28515625" style="62" customWidth="1"/>
    <col min="3339" max="3339" width="82.140625" style="62" customWidth="1"/>
    <col min="3340" max="3340" width="13.5703125" style="62" customWidth="1"/>
    <col min="3341" max="3584" width="9.140625" style="62"/>
    <col min="3585" max="3585" width="4.28515625" style="62" customWidth="1"/>
    <col min="3586" max="3586" width="6.5703125" style="62" customWidth="1"/>
    <col min="3587" max="3587" width="39" style="62" customWidth="1"/>
    <col min="3588" max="3588" width="60.7109375" style="62" customWidth="1"/>
    <col min="3589" max="3589" width="19.7109375" style="62" customWidth="1"/>
    <col min="3590" max="3590" width="6.85546875" style="62" customWidth="1"/>
    <col min="3591" max="3591" width="3.85546875" style="62" customWidth="1"/>
    <col min="3592" max="3592" width="3.140625" style="62" customWidth="1"/>
    <col min="3593" max="3593" width="9.140625" style="62"/>
    <col min="3594" max="3594" width="10.28515625" style="62" customWidth="1"/>
    <col min="3595" max="3595" width="82.140625" style="62" customWidth="1"/>
    <col min="3596" max="3596" width="13.5703125" style="62" customWidth="1"/>
    <col min="3597" max="3840" width="9.140625" style="62"/>
    <col min="3841" max="3841" width="4.28515625" style="62" customWidth="1"/>
    <col min="3842" max="3842" width="6.5703125" style="62" customWidth="1"/>
    <col min="3843" max="3843" width="39" style="62" customWidth="1"/>
    <col min="3844" max="3844" width="60.7109375" style="62" customWidth="1"/>
    <col min="3845" max="3845" width="19.7109375" style="62" customWidth="1"/>
    <col min="3846" max="3846" width="6.85546875" style="62" customWidth="1"/>
    <col min="3847" max="3847" width="3.85546875" style="62" customWidth="1"/>
    <col min="3848" max="3848" width="3.140625" style="62" customWidth="1"/>
    <col min="3849" max="3849" width="9.140625" style="62"/>
    <col min="3850" max="3850" width="10.28515625" style="62" customWidth="1"/>
    <col min="3851" max="3851" width="82.140625" style="62" customWidth="1"/>
    <col min="3852" max="3852" width="13.5703125" style="62" customWidth="1"/>
    <col min="3853" max="4096" width="9.140625" style="62"/>
    <col min="4097" max="4097" width="4.28515625" style="62" customWidth="1"/>
    <col min="4098" max="4098" width="6.5703125" style="62" customWidth="1"/>
    <col min="4099" max="4099" width="39" style="62" customWidth="1"/>
    <col min="4100" max="4100" width="60.7109375" style="62" customWidth="1"/>
    <col min="4101" max="4101" width="19.7109375" style="62" customWidth="1"/>
    <col min="4102" max="4102" width="6.85546875" style="62" customWidth="1"/>
    <col min="4103" max="4103" width="3.85546875" style="62" customWidth="1"/>
    <col min="4104" max="4104" width="3.140625" style="62" customWidth="1"/>
    <col min="4105" max="4105" width="9.140625" style="62"/>
    <col min="4106" max="4106" width="10.28515625" style="62" customWidth="1"/>
    <col min="4107" max="4107" width="82.140625" style="62" customWidth="1"/>
    <col min="4108" max="4108" width="13.5703125" style="62" customWidth="1"/>
    <col min="4109" max="4352" width="9.140625" style="62"/>
    <col min="4353" max="4353" width="4.28515625" style="62" customWidth="1"/>
    <col min="4354" max="4354" width="6.5703125" style="62" customWidth="1"/>
    <col min="4355" max="4355" width="39" style="62" customWidth="1"/>
    <col min="4356" max="4356" width="60.7109375" style="62" customWidth="1"/>
    <col min="4357" max="4357" width="19.7109375" style="62" customWidth="1"/>
    <col min="4358" max="4358" width="6.85546875" style="62" customWidth="1"/>
    <col min="4359" max="4359" width="3.85546875" style="62" customWidth="1"/>
    <col min="4360" max="4360" width="3.140625" style="62" customWidth="1"/>
    <col min="4361" max="4361" width="9.140625" style="62"/>
    <col min="4362" max="4362" width="10.28515625" style="62" customWidth="1"/>
    <col min="4363" max="4363" width="82.140625" style="62" customWidth="1"/>
    <col min="4364" max="4364" width="13.5703125" style="62" customWidth="1"/>
    <col min="4365" max="4608" width="9.140625" style="62"/>
    <col min="4609" max="4609" width="4.28515625" style="62" customWidth="1"/>
    <col min="4610" max="4610" width="6.5703125" style="62" customWidth="1"/>
    <col min="4611" max="4611" width="39" style="62" customWidth="1"/>
    <col min="4612" max="4612" width="60.7109375" style="62" customWidth="1"/>
    <col min="4613" max="4613" width="19.7109375" style="62" customWidth="1"/>
    <col min="4614" max="4614" width="6.85546875" style="62" customWidth="1"/>
    <col min="4615" max="4615" width="3.85546875" style="62" customWidth="1"/>
    <col min="4616" max="4616" width="3.140625" style="62" customWidth="1"/>
    <col min="4617" max="4617" width="9.140625" style="62"/>
    <col min="4618" max="4618" width="10.28515625" style="62" customWidth="1"/>
    <col min="4619" max="4619" width="82.140625" style="62" customWidth="1"/>
    <col min="4620" max="4620" width="13.5703125" style="62" customWidth="1"/>
    <col min="4621" max="4864" width="9.140625" style="62"/>
    <col min="4865" max="4865" width="4.28515625" style="62" customWidth="1"/>
    <col min="4866" max="4866" width="6.5703125" style="62" customWidth="1"/>
    <col min="4867" max="4867" width="39" style="62" customWidth="1"/>
    <col min="4868" max="4868" width="60.7109375" style="62" customWidth="1"/>
    <col min="4869" max="4869" width="19.7109375" style="62" customWidth="1"/>
    <col min="4870" max="4870" width="6.85546875" style="62" customWidth="1"/>
    <col min="4871" max="4871" width="3.85546875" style="62" customWidth="1"/>
    <col min="4872" max="4872" width="3.140625" style="62" customWidth="1"/>
    <col min="4873" max="4873" width="9.140625" style="62"/>
    <col min="4874" max="4874" width="10.28515625" style="62" customWidth="1"/>
    <col min="4875" max="4875" width="82.140625" style="62" customWidth="1"/>
    <col min="4876" max="4876" width="13.5703125" style="62" customWidth="1"/>
    <col min="4877" max="5120" width="9.140625" style="62"/>
    <col min="5121" max="5121" width="4.28515625" style="62" customWidth="1"/>
    <col min="5122" max="5122" width="6.5703125" style="62" customWidth="1"/>
    <col min="5123" max="5123" width="39" style="62" customWidth="1"/>
    <col min="5124" max="5124" width="60.7109375" style="62" customWidth="1"/>
    <col min="5125" max="5125" width="19.7109375" style="62" customWidth="1"/>
    <col min="5126" max="5126" width="6.85546875" style="62" customWidth="1"/>
    <col min="5127" max="5127" width="3.85546875" style="62" customWidth="1"/>
    <col min="5128" max="5128" width="3.140625" style="62" customWidth="1"/>
    <col min="5129" max="5129" width="9.140625" style="62"/>
    <col min="5130" max="5130" width="10.28515625" style="62" customWidth="1"/>
    <col min="5131" max="5131" width="82.140625" style="62" customWidth="1"/>
    <col min="5132" max="5132" width="13.5703125" style="62" customWidth="1"/>
    <col min="5133" max="5376" width="9.140625" style="62"/>
    <col min="5377" max="5377" width="4.28515625" style="62" customWidth="1"/>
    <col min="5378" max="5378" width="6.5703125" style="62" customWidth="1"/>
    <col min="5379" max="5379" width="39" style="62" customWidth="1"/>
    <col min="5380" max="5380" width="60.7109375" style="62" customWidth="1"/>
    <col min="5381" max="5381" width="19.7109375" style="62" customWidth="1"/>
    <col min="5382" max="5382" width="6.85546875" style="62" customWidth="1"/>
    <col min="5383" max="5383" width="3.85546875" style="62" customWidth="1"/>
    <col min="5384" max="5384" width="3.140625" style="62" customWidth="1"/>
    <col min="5385" max="5385" width="9.140625" style="62"/>
    <col min="5386" max="5386" width="10.28515625" style="62" customWidth="1"/>
    <col min="5387" max="5387" width="82.140625" style="62" customWidth="1"/>
    <col min="5388" max="5388" width="13.5703125" style="62" customWidth="1"/>
    <col min="5389" max="5632" width="9.140625" style="62"/>
    <col min="5633" max="5633" width="4.28515625" style="62" customWidth="1"/>
    <col min="5634" max="5634" width="6.5703125" style="62" customWidth="1"/>
    <col min="5635" max="5635" width="39" style="62" customWidth="1"/>
    <col min="5636" max="5636" width="60.7109375" style="62" customWidth="1"/>
    <col min="5637" max="5637" width="19.7109375" style="62" customWidth="1"/>
    <col min="5638" max="5638" width="6.85546875" style="62" customWidth="1"/>
    <col min="5639" max="5639" width="3.85546875" style="62" customWidth="1"/>
    <col min="5640" max="5640" width="3.140625" style="62" customWidth="1"/>
    <col min="5641" max="5641" width="9.140625" style="62"/>
    <col min="5642" max="5642" width="10.28515625" style="62" customWidth="1"/>
    <col min="5643" max="5643" width="82.140625" style="62" customWidth="1"/>
    <col min="5644" max="5644" width="13.5703125" style="62" customWidth="1"/>
    <col min="5645" max="5888" width="9.140625" style="62"/>
    <col min="5889" max="5889" width="4.28515625" style="62" customWidth="1"/>
    <col min="5890" max="5890" width="6.5703125" style="62" customWidth="1"/>
    <col min="5891" max="5891" width="39" style="62" customWidth="1"/>
    <col min="5892" max="5892" width="60.7109375" style="62" customWidth="1"/>
    <col min="5893" max="5893" width="19.7109375" style="62" customWidth="1"/>
    <col min="5894" max="5894" width="6.85546875" style="62" customWidth="1"/>
    <col min="5895" max="5895" width="3.85546875" style="62" customWidth="1"/>
    <col min="5896" max="5896" width="3.140625" style="62" customWidth="1"/>
    <col min="5897" max="5897" width="9.140625" style="62"/>
    <col min="5898" max="5898" width="10.28515625" style="62" customWidth="1"/>
    <col min="5899" max="5899" width="82.140625" style="62" customWidth="1"/>
    <col min="5900" max="5900" width="13.5703125" style="62" customWidth="1"/>
    <col min="5901" max="6144" width="9.140625" style="62"/>
    <col min="6145" max="6145" width="4.28515625" style="62" customWidth="1"/>
    <col min="6146" max="6146" width="6.5703125" style="62" customWidth="1"/>
    <col min="6147" max="6147" width="39" style="62" customWidth="1"/>
    <col min="6148" max="6148" width="60.7109375" style="62" customWidth="1"/>
    <col min="6149" max="6149" width="19.7109375" style="62" customWidth="1"/>
    <col min="6150" max="6150" width="6.85546875" style="62" customWidth="1"/>
    <col min="6151" max="6151" width="3.85546875" style="62" customWidth="1"/>
    <col min="6152" max="6152" width="3.140625" style="62" customWidth="1"/>
    <col min="6153" max="6153" width="9.140625" style="62"/>
    <col min="6154" max="6154" width="10.28515625" style="62" customWidth="1"/>
    <col min="6155" max="6155" width="82.140625" style="62" customWidth="1"/>
    <col min="6156" max="6156" width="13.5703125" style="62" customWidth="1"/>
    <col min="6157" max="6400" width="9.140625" style="62"/>
    <col min="6401" max="6401" width="4.28515625" style="62" customWidth="1"/>
    <col min="6402" max="6402" width="6.5703125" style="62" customWidth="1"/>
    <col min="6403" max="6403" width="39" style="62" customWidth="1"/>
    <col min="6404" max="6404" width="60.7109375" style="62" customWidth="1"/>
    <col min="6405" max="6405" width="19.7109375" style="62" customWidth="1"/>
    <col min="6406" max="6406" width="6.85546875" style="62" customWidth="1"/>
    <col min="6407" max="6407" width="3.85546875" style="62" customWidth="1"/>
    <col min="6408" max="6408" width="3.140625" style="62" customWidth="1"/>
    <col min="6409" max="6409" width="9.140625" style="62"/>
    <col min="6410" max="6410" width="10.28515625" style="62" customWidth="1"/>
    <col min="6411" max="6411" width="82.140625" style="62" customWidth="1"/>
    <col min="6412" max="6412" width="13.5703125" style="62" customWidth="1"/>
    <col min="6413" max="6656" width="9.140625" style="62"/>
    <col min="6657" max="6657" width="4.28515625" style="62" customWidth="1"/>
    <col min="6658" max="6658" width="6.5703125" style="62" customWidth="1"/>
    <col min="6659" max="6659" width="39" style="62" customWidth="1"/>
    <col min="6660" max="6660" width="60.7109375" style="62" customWidth="1"/>
    <col min="6661" max="6661" width="19.7109375" style="62" customWidth="1"/>
    <col min="6662" max="6662" width="6.85546875" style="62" customWidth="1"/>
    <col min="6663" max="6663" width="3.85546875" style="62" customWidth="1"/>
    <col min="6664" max="6664" width="3.140625" style="62" customWidth="1"/>
    <col min="6665" max="6665" width="9.140625" style="62"/>
    <col min="6666" max="6666" width="10.28515625" style="62" customWidth="1"/>
    <col min="6667" max="6667" width="82.140625" style="62" customWidth="1"/>
    <col min="6668" max="6668" width="13.5703125" style="62" customWidth="1"/>
    <col min="6669" max="6912" width="9.140625" style="62"/>
    <col min="6913" max="6913" width="4.28515625" style="62" customWidth="1"/>
    <col min="6914" max="6914" width="6.5703125" style="62" customWidth="1"/>
    <col min="6915" max="6915" width="39" style="62" customWidth="1"/>
    <col min="6916" max="6916" width="60.7109375" style="62" customWidth="1"/>
    <col min="6917" max="6917" width="19.7109375" style="62" customWidth="1"/>
    <col min="6918" max="6918" width="6.85546875" style="62" customWidth="1"/>
    <col min="6919" max="6919" width="3.85546875" style="62" customWidth="1"/>
    <col min="6920" max="6920" width="3.140625" style="62" customWidth="1"/>
    <col min="6921" max="6921" width="9.140625" style="62"/>
    <col min="6922" max="6922" width="10.28515625" style="62" customWidth="1"/>
    <col min="6923" max="6923" width="82.140625" style="62" customWidth="1"/>
    <col min="6924" max="6924" width="13.5703125" style="62" customWidth="1"/>
    <col min="6925" max="7168" width="9.140625" style="62"/>
    <col min="7169" max="7169" width="4.28515625" style="62" customWidth="1"/>
    <col min="7170" max="7170" width="6.5703125" style="62" customWidth="1"/>
    <col min="7171" max="7171" width="39" style="62" customWidth="1"/>
    <col min="7172" max="7172" width="60.7109375" style="62" customWidth="1"/>
    <col min="7173" max="7173" width="19.7109375" style="62" customWidth="1"/>
    <col min="7174" max="7174" width="6.85546875" style="62" customWidth="1"/>
    <col min="7175" max="7175" width="3.85546875" style="62" customWidth="1"/>
    <col min="7176" max="7176" width="3.140625" style="62" customWidth="1"/>
    <col min="7177" max="7177" width="9.140625" style="62"/>
    <col min="7178" max="7178" width="10.28515625" style="62" customWidth="1"/>
    <col min="7179" max="7179" width="82.140625" style="62" customWidth="1"/>
    <col min="7180" max="7180" width="13.5703125" style="62" customWidth="1"/>
    <col min="7181" max="7424" width="9.140625" style="62"/>
    <col min="7425" max="7425" width="4.28515625" style="62" customWidth="1"/>
    <col min="7426" max="7426" width="6.5703125" style="62" customWidth="1"/>
    <col min="7427" max="7427" width="39" style="62" customWidth="1"/>
    <col min="7428" max="7428" width="60.7109375" style="62" customWidth="1"/>
    <col min="7429" max="7429" width="19.7109375" style="62" customWidth="1"/>
    <col min="7430" max="7430" width="6.85546875" style="62" customWidth="1"/>
    <col min="7431" max="7431" width="3.85546875" style="62" customWidth="1"/>
    <col min="7432" max="7432" width="3.140625" style="62" customWidth="1"/>
    <col min="7433" max="7433" width="9.140625" style="62"/>
    <col min="7434" max="7434" width="10.28515625" style="62" customWidth="1"/>
    <col min="7435" max="7435" width="82.140625" style="62" customWidth="1"/>
    <col min="7436" max="7436" width="13.5703125" style="62" customWidth="1"/>
    <col min="7437" max="7680" width="9.140625" style="62"/>
    <col min="7681" max="7681" width="4.28515625" style="62" customWidth="1"/>
    <col min="7682" max="7682" width="6.5703125" style="62" customWidth="1"/>
    <col min="7683" max="7683" width="39" style="62" customWidth="1"/>
    <col min="7684" max="7684" width="60.7109375" style="62" customWidth="1"/>
    <col min="7685" max="7685" width="19.7109375" style="62" customWidth="1"/>
    <col min="7686" max="7686" width="6.85546875" style="62" customWidth="1"/>
    <col min="7687" max="7687" width="3.85546875" style="62" customWidth="1"/>
    <col min="7688" max="7688" width="3.140625" style="62" customWidth="1"/>
    <col min="7689" max="7689" width="9.140625" style="62"/>
    <col min="7690" max="7690" width="10.28515625" style="62" customWidth="1"/>
    <col min="7691" max="7691" width="82.140625" style="62" customWidth="1"/>
    <col min="7692" max="7692" width="13.5703125" style="62" customWidth="1"/>
    <col min="7693" max="7936" width="9.140625" style="62"/>
    <col min="7937" max="7937" width="4.28515625" style="62" customWidth="1"/>
    <col min="7938" max="7938" width="6.5703125" style="62" customWidth="1"/>
    <col min="7939" max="7939" width="39" style="62" customWidth="1"/>
    <col min="7940" max="7940" width="60.7109375" style="62" customWidth="1"/>
    <col min="7941" max="7941" width="19.7109375" style="62" customWidth="1"/>
    <col min="7942" max="7942" width="6.85546875" style="62" customWidth="1"/>
    <col min="7943" max="7943" width="3.85546875" style="62" customWidth="1"/>
    <col min="7944" max="7944" width="3.140625" style="62" customWidth="1"/>
    <col min="7945" max="7945" width="9.140625" style="62"/>
    <col min="7946" max="7946" width="10.28515625" style="62" customWidth="1"/>
    <col min="7947" max="7947" width="82.140625" style="62" customWidth="1"/>
    <col min="7948" max="7948" width="13.5703125" style="62" customWidth="1"/>
    <col min="7949" max="8192" width="9.140625" style="62"/>
    <col min="8193" max="8193" width="4.28515625" style="62" customWidth="1"/>
    <col min="8194" max="8194" width="6.5703125" style="62" customWidth="1"/>
    <col min="8195" max="8195" width="39" style="62" customWidth="1"/>
    <col min="8196" max="8196" width="60.7109375" style="62" customWidth="1"/>
    <col min="8197" max="8197" width="19.7109375" style="62" customWidth="1"/>
    <col min="8198" max="8198" width="6.85546875" style="62" customWidth="1"/>
    <col min="8199" max="8199" width="3.85546875" style="62" customWidth="1"/>
    <col min="8200" max="8200" width="3.140625" style="62" customWidth="1"/>
    <col min="8201" max="8201" width="9.140625" style="62"/>
    <col min="8202" max="8202" width="10.28515625" style="62" customWidth="1"/>
    <col min="8203" max="8203" width="82.140625" style="62" customWidth="1"/>
    <col min="8204" max="8204" width="13.5703125" style="62" customWidth="1"/>
    <col min="8205" max="8448" width="9.140625" style="62"/>
    <col min="8449" max="8449" width="4.28515625" style="62" customWidth="1"/>
    <col min="8450" max="8450" width="6.5703125" style="62" customWidth="1"/>
    <col min="8451" max="8451" width="39" style="62" customWidth="1"/>
    <col min="8452" max="8452" width="60.7109375" style="62" customWidth="1"/>
    <col min="8453" max="8453" width="19.7109375" style="62" customWidth="1"/>
    <col min="8454" max="8454" width="6.85546875" style="62" customWidth="1"/>
    <col min="8455" max="8455" width="3.85546875" style="62" customWidth="1"/>
    <col min="8456" max="8456" width="3.140625" style="62" customWidth="1"/>
    <col min="8457" max="8457" width="9.140625" style="62"/>
    <col min="8458" max="8458" width="10.28515625" style="62" customWidth="1"/>
    <col min="8459" max="8459" width="82.140625" style="62" customWidth="1"/>
    <col min="8460" max="8460" width="13.5703125" style="62" customWidth="1"/>
    <col min="8461" max="8704" width="9.140625" style="62"/>
    <col min="8705" max="8705" width="4.28515625" style="62" customWidth="1"/>
    <col min="8706" max="8706" width="6.5703125" style="62" customWidth="1"/>
    <col min="8707" max="8707" width="39" style="62" customWidth="1"/>
    <col min="8708" max="8708" width="60.7109375" style="62" customWidth="1"/>
    <col min="8709" max="8709" width="19.7109375" style="62" customWidth="1"/>
    <col min="8710" max="8710" width="6.85546875" style="62" customWidth="1"/>
    <col min="8711" max="8711" width="3.85546875" style="62" customWidth="1"/>
    <col min="8712" max="8712" width="3.140625" style="62" customWidth="1"/>
    <col min="8713" max="8713" width="9.140625" style="62"/>
    <col min="8714" max="8714" width="10.28515625" style="62" customWidth="1"/>
    <col min="8715" max="8715" width="82.140625" style="62" customWidth="1"/>
    <col min="8716" max="8716" width="13.5703125" style="62" customWidth="1"/>
    <col min="8717" max="8960" width="9.140625" style="62"/>
    <col min="8961" max="8961" width="4.28515625" style="62" customWidth="1"/>
    <col min="8962" max="8962" width="6.5703125" style="62" customWidth="1"/>
    <col min="8963" max="8963" width="39" style="62" customWidth="1"/>
    <col min="8964" max="8964" width="60.7109375" style="62" customWidth="1"/>
    <col min="8965" max="8965" width="19.7109375" style="62" customWidth="1"/>
    <col min="8966" max="8966" width="6.85546875" style="62" customWidth="1"/>
    <col min="8967" max="8967" width="3.85546875" style="62" customWidth="1"/>
    <col min="8968" max="8968" width="3.140625" style="62" customWidth="1"/>
    <col min="8969" max="8969" width="9.140625" style="62"/>
    <col min="8970" max="8970" width="10.28515625" style="62" customWidth="1"/>
    <col min="8971" max="8971" width="82.140625" style="62" customWidth="1"/>
    <col min="8972" max="8972" width="13.5703125" style="62" customWidth="1"/>
    <col min="8973" max="9216" width="9.140625" style="62"/>
    <col min="9217" max="9217" width="4.28515625" style="62" customWidth="1"/>
    <col min="9218" max="9218" width="6.5703125" style="62" customWidth="1"/>
    <col min="9219" max="9219" width="39" style="62" customWidth="1"/>
    <col min="9220" max="9220" width="60.7109375" style="62" customWidth="1"/>
    <col min="9221" max="9221" width="19.7109375" style="62" customWidth="1"/>
    <col min="9222" max="9222" width="6.85546875" style="62" customWidth="1"/>
    <col min="9223" max="9223" width="3.85546875" style="62" customWidth="1"/>
    <col min="9224" max="9224" width="3.140625" style="62" customWidth="1"/>
    <col min="9225" max="9225" width="9.140625" style="62"/>
    <col min="9226" max="9226" width="10.28515625" style="62" customWidth="1"/>
    <col min="9227" max="9227" width="82.140625" style="62" customWidth="1"/>
    <col min="9228" max="9228" width="13.5703125" style="62" customWidth="1"/>
    <col min="9229" max="9472" width="9.140625" style="62"/>
    <col min="9473" max="9473" width="4.28515625" style="62" customWidth="1"/>
    <col min="9474" max="9474" width="6.5703125" style="62" customWidth="1"/>
    <col min="9475" max="9475" width="39" style="62" customWidth="1"/>
    <col min="9476" max="9476" width="60.7109375" style="62" customWidth="1"/>
    <col min="9477" max="9477" width="19.7109375" style="62" customWidth="1"/>
    <col min="9478" max="9478" width="6.85546875" style="62" customWidth="1"/>
    <col min="9479" max="9479" width="3.85546875" style="62" customWidth="1"/>
    <col min="9480" max="9480" width="3.140625" style="62" customWidth="1"/>
    <col min="9481" max="9481" width="9.140625" style="62"/>
    <col min="9482" max="9482" width="10.28515625" style="62" customWidth="1"/>
    <col min="9483" max="9483" width="82.140625" style="62" customWidth="1"/>
    <col min="9484" max="9484" width="13.5703125" style="62" customWidth="1"/>
    <col min="9485" max="9728" width="9.140625" style="62"/>
    <col min="9729" max="9729" width="4.28515625" style="62" customWidth="1"/>
    <col min="9730" max="9730" width="6.5703125" style="62" customWidth="1"/>
    <col min="9731" max="9731" width="39" style="62" customWidth="1"/>
    <col min="9732" max="9732" width="60.7109375" style="62" customWidth="1"/>
    <col min="9733" max="9733" width="19.7109375" style="62" customWidth="1"/>
    <col min="9734" max="9734" width="6.85546875" style="62" customWidth="1"/>
    <col min="9735" max="9735" width="3.85546875" style="62" customWidth="1"/>
    <col min="9736" max="9736" width="3.140625" style="62" customWidth="1"/>
    <col min="9737" max="9737" width="9.140625" style="62"/>
    <col min="9738" max="9738" width="10.28515625" style="62" customWidth="1"/>
    <col min="9739" max="9739" width="82.140625" style="62" customWidth="1"/>
    <col min="9740" max="9740" width="13.5703125" style="62" customWidth="1"/>
    <col min="9741" max="9984" width="9.140625" style="62"/>
    <col min="9985" max="9985" width="4.28515625" style="62" customWidth="1"/>
    <col min="9986" max="9986" width="6.5703125" style="62" customWidth="1"/>
    <col min="9987" max="9987" width="39" style="62" customWidth="1"/>
    <col min="9988" max="9988" width="60.7109375" style="62" customWidth="1"/>
    <col min="9989" max="9989" width="19.7109375" style="62" customWidth="1"/>
    <col min="9990" max="9990" width="6.85546875" style="62" customWidth="1"/>
    <col min="9991" max="9991" width="3.85546875" style="62" customWidth="1"/>
    <col min="9992" max="9992" width="3.140625" style="62" customWidth="1"/>
    <col min="9993" max="9993" width="9.140625" style="62"/>
    <col min="9994" max="9994" width="10.28515625" style="62" customWidth="1"/>
    <col min="9995" max="9995" width="82.140625" style="62" customWidth="1"/>
    <col min="9996" max="9996" width="13.5703125" style="62" customWidth="1"/>
    <col min="9997" max="10240" width="9.140625" style="62"/>
    <col min="10241" max="10241" width="4.28515625" style="62" customWidth="1"/>
    <col min="10242" max="10242" width="6.5703125" style="62" customWidth="1"/>
    <col min="10243" max="10243" width="39" style="62" customWidth="1"/>
    <col min="10244" max="10244" width="60.7109375" style="62" customWidth="1"/>
    <col min="10245" max="10245" width="19.7109375" style="62" customWidth="1"/>
    <col min="10246" max="10246" width="6.85546875" style="62" customWidth="1"/>
    <col min="10247" max="10247" width="3.85546875" style="62" customWidth="1"/>
    <col min="10248" max="10248" width="3.140625" style="62" customWidth="1"/>
    <col min="10249" max="10249" width="9.140625" style="62"/>
    <col min="10250" max="10250" width="10.28515625" style="62" customWidth="1"/>
    <col min="10251" max="10251" width="82.140625" style="62" customWidth="1"/>
    <col min="10252" max="10252" width="13.5703125" style="62" customWidth="1"/>
    <col min="10253" max="10496" width="9.140625" style="62"/>
    <col min="10497" max="10497" width="4.28515625" style="62" customWidth="1"/>
    <col min="10498" max="10498" width="6.5703125" style="62" customWidth="1"/>
    <col min="10499" max="10499" width="39" style="62" customWidth="1"/>
    <col min="10500" max="10500" width="60.7109375" style="62" customWidth="1"/>
    <col min="10501" max="10501" width="19.7109375" style="62" customWidth="1"/>
    <col min="10502" max="10502" width="6.85546875" style="62" customWidth="1"/>
    <col min="10503" max="10503" width="3.85546875" style="62" customWidth="1"/>
    <col min="10504" max="10504" width="3.140625" style="62" customWidth="1"/>
    <col min="10505" max="10505" width="9.140625" style="62"/>
    <col min="10506" max="10506" width="10.28515625" style="62" customWidth="1"/>
    <col min="10507" max="10507" width="82.140625" style="62" customWidth="1"/>
    <col min="10508" max="10508" width="13.5703125" style="62" customWidth="1"/>
    <col min="10509" max="10752" width="9.140625" style="62"/>
    <col min="10753" max="10753" width="4.28515625" style="62" customWidth="1"/>
    <col min="10754" max="10754" width="6.5703125" style="62" customWidth="1"/>
    <col min="10755" max="10755" width="39" style="62" customWidth="1"/>
    <col min="10756" max="10756" width="60.7109375" style="62" customWidth="1"/>
    <col min="10757" max="10757" width="19.7109375" style="62" customWidth="1"/>
    <col min="10758" max="10758" width="6.85546875" style="62" customWidth="1"/>
    <col min="10759" max="10759" width="3.85546875" style="62" customWidth="1"/>
    <col min="10760" max="10760" width="3.140625" style="62" customWidth="1"/>
    <col min="10761" max="10761" width="9.140625" style="62"/>
    <col min="10762" max="10762" width="10.28515625" style="62" customWidth="1"/>
    <col min="10763" max="10763" width="82.140625" style="62" customWidth="1"/>
    <col min="10764" max="10764" width="13.5703125" style="62" customWidth="1"/>
    <col min="10765" max="11008" width="9.140625" style="62"/>
    <col min="11009" max="11009" width="4.28515625" style="62" customWidth="1"/>
    <col min="11010" max="11010" width="6.5703125" style="62" customWidth="1"/>
    <col min="11011" max="11011" width="39" style="62" customWidth="1"/>
    <col min="11012" max="11012" width="60.7109375" style="62" customWidth="1"/>
    <col min="11013" max="11013" width="19.7109375" style="62" customWidth="1"/>
    <col min="11014" max="11014" width="6.85546875" style="62" customWidth="1"/>
    <col min="11015" max="11015" width="3.85546875" style="62" customWidth="1"/>
    <col min="11016" max="11016" width="3.140625" style="62" customWidth="1"/>
    <col min="11017" max="11017" width="9.140625" style="62"/>
    <col min="11018" max="11018" width="10.28515625" style="62" customWidth="1"/>
    <col min="11019" max="11019" width="82.140625" style="62" customWidth="1"/>
    <col min="11020" max="11020" width="13.5703125" style="62" customWidth="1"/>
    <col min="11021" max="11264" width="9.140625" style="62"/>
    <col min="11265" max="11265" width="4.28515625" style="62" customWidth="1"/>
    <col min="11266" max="11266" width="6.5703125" style="62" customWidth="1"/>
    <col min="11267" max="11267" width="39" style="62" customWidth="1"/>
    <col min="11268" max="11268" width="60.7109375" style="62" customWidth="1"/>
    <col min="11269" max="11269" width="19.7109375" style="62" customWidth="1"/>
    <col min="11270" max="11270" width="6.85546875" style="62" customWidth="1"/>
    <col min="11271" max="11271" width="3.85546875" style="62" customWidth="1"/>
    <col min="11272" max="11272" width="3.140625" style="62" customWidth="1"/>
    <col min="11273" max="11273" width="9.140625" style="62"/>
    <col min="11274" max="11274" width="10.28515625" style="62" customWidth="1"/>
    <col min="11275" max="11275" width="82.140625" style="62" customWidth="1"/>
    <col min="11276" max="11276" width="13.5703125" style="62" customWidth="1"/>
    <col min="11277" max="11520" width="9.140625" style="62"/>
    <col min="11521" max="11521" width="4.28515625" style="62" customWidth="1"/>
    <col min="11522" max="11522" width="6.5703125" style="62" customWidth="1"/>
    <col min="11523" max="11523" width="39" style="62" customWidth="1"/>
    <col min="11524" max="11524" width="60.7109375" style="62" customWidth="1"/>
    <col min="11525" max="11525" width="19.7109375" style="62" customWidth="1"/>
    <col min="11526" max="11526" width="6.85546875" style="62" customWidth="1"/>
    <col min="11527" max="11527" width="3.85546875" style="62" customWidth="1"/>
    <col min="11528" max="11528" width="3.140625" style="62" customWidth="1"/>
    <col min="11529" max="11529" width="9.140625" style="62"/>
    <col min="11530" max="11530" width="10.28515625" style="62" customWidth="1"/>
    <col min="11531" max="11531" width="82.140625" style="62" customWidth="1"/>
    <col min="11532" max="11532" width="13.5703125" style="62" customWidth="1"/>
    <col min="11533" max="11776" width="9.140625" style="62"/>
    <col min="11777" max="11777" width="4.28515625" style="62" customWidth="1"/>
    <col min="11778" max="11778" width="6.5703125" style="62" customWidth="1"/>
    <col min="11779" max="11779" width="39" style="62" customWidth="1"/>
    <col min="11780" max="11780" width="60.7109375" style="62" customWidth="1"/>
    <col min="11781" max="11781" width="19.7109375" style="62" customWidth="1"/>
    <col min="11782" max="11782" width="6.85546875" style="62" customWidth="1"/>
    <col min="11783" max="11783" width="3.85546875" style="62" customWidth="1"/>
    <col min="11784" max="11784" width="3.140625" style="62" customWidth="1"/>
    <col min="11785" max="11785" width="9.140625" style="62"/>
    <col min="11786" max="11786" width="10.28515625" style="62" customWidth="1"/>
    <col min="11787" max="11787" width="82.140625" style="62" customWidth="1"/>
    <col min="11788" max="11788" width="13.5703125" style="62" customWidth="1"/>
    <col min="11789" max="12032" width="9.140625" style="62"/>
    <col min="12033" max="12033" width="4.28515625" style="62" customWidth="1"/>
    <col min="12034" max="12034" width="6.5703125" style="62" customWidth="1"/>
    <col min="12035" max="12035" width="39" style="62" customWidth="1"/>
    <col min="12036" max="12036" width="60.7109375" style="62" customWidth="1"/>
    <col min="12037" max="12037" width="19.7109375" style="62" customWidth="1"/>
    <col min="12038" max="12038" width="6.85546875" style="62" customWidth="1"/>
    <col min="12039" max="12039" width="3.85546875" style="62" customWidth="1"/>
    <col min="12040" max="12040" width="3.140625" style="62" customWidth="1"/>
    <col min="12041" max="12041" width="9.140625" style="62"/>
    <col min="12042" max="12042" width="10.28515625" style="62" customWidth="1"/>
    <col min="12043" max="12043" width="82.140625" style="62" customWidth="1"/>
    <col min="12044" max="12044" width="13.5703125" style="62" customWidth="1"/>
    <col min="12045" max="12288" width="9.140625" style="62"/>
    <col min="12289" max="12289" width="4.28515625" style="62" customWidth="1"/>
    <col min="12290" max="12290" width="6.5703125" style="62" customWidth="1"/>
    <col min="12291" max="12291" width="39" style="62" customWidth="1"/>
    <col min="12292" max="12292" width="60.7109375" style="62" customWidth="1"/>
    <col min="12293" max="12293" width="19.7109375" style="62" customWidth="1"/>
    <col min="12294" max="12294" width="6.85546875" style="62" customWidth="1"/>
    <col min="12295" max="12295" width="3.85546875" style="62" customWidth="1"/>
    <col min="12296" max="12296" width="3.140625" style="62" customWidth="1"/>
    <col min="12297" max="12297" width="9.140625" style="62"/>
    <col min="12298" max="12298" width="10.28515625" style="62" customWidth="1"/>
    <col min="12299" max="12299" width="82.140625" style="62" customWidth="1"/>
    <col min="12300" max="12300" width="13.5703125" style="62" customWidth="1"/>
    <col min="12301" max="12544" width="9.140625" style="62"/>
    <col min="12545" max="12545" width="4.28515625" style="62" customWidth="1"/>
    <col min="12546" max="12546" width="6.5703125" style="62" customWidth="1"/>
    <col min="12547" max="12547" width="39" style="62" customWidth="1"/>
    <col min="12548" max="12548" width="60.7109375" style="62" customWidth="1"/>
    <col min="12549" max="12549" width="19.7109375" style="62" customWidth="1"/>
    <col min="12550" max="12550" width="6.85546875" style="62" customWidth="1"/>
    <col min="12551" max="12551" width="3.85546875" style="62" customWidth="1"/>
    <col min="12552" max="12552" width="3.140625" style="62" customWidth="1"/>
    <col min="12553" max="12553" width="9.140625" style="62"/>
    <col min="12554" max="12554" width="10.28515625" style="62" customWidth="1"/>
    <col min="12555" max="12555" width="82.140625" style="62" customWidth="1"/>
    <col min="12556" max="12556" width="13.5703125" style="62" customWidth="1"/>
    <col min="12557" max="12800" width="9.140625" style="62"/>
    <col min="12801" max="12801" width="4.28515625" style="62" customWidth="1"/>
    <col min="12802" max="12802" width="6.5703125" style="62" customWidth="1"/>
    <col min="12803" max="12803" width="39" style="62" customWidth="1"/>
    <col min="12804" max="12804" width="60.7109375" style="62" customWidth="1"/>
    <col min="12805" max="12805" width="19.7109375" style="62" customWidth="1"/>
    <col min="12806" max="12806" width="6.85546875" style="62" customWidth="1"/>
    <col min="12807" max="12807" width="3.85546875" style="62" customWidth="1"/>
    <col min="12808" max="12808" width="3.140625" style="62" customWidth="1"/>
    <col min="12809" max="12809" width="9.140625" style="62"/>
    <col min="12810" max="12810" width="10.28515625" style="62" customWidth="1"/>
    <col min="12811" max="12811" width="82.140625" style="62" customWidth="1"/>
    <col min="12812" max="12812" width="13.5703125" style="62" customWidth="1"/>
    <col min="12813" max="13056" width="9.140625" style="62"/>
    <col min="13057" max="13057" width="4.28515625" style="62" customWidth="1"/>
    <col min="13058" max="13058" width="6.5703125" style="62" customWidth="1"/>
    <col min="13059" max="13059" width="39" style="62" customWidth="1"/>
    <col min="13060" max="13060" width="60.7109375" style="62" customWidth="1"/>
    <col min="13061" max="13061" width="19.7109375" style="62" customWidth="1"/>
    <col min="13062" max="13062" width="6.85546875" style="62" customWidth="1"/>
    <col min="13063" max="13063" width="3.85546875" style="62" customWidth="1"/>
    <col min="13064" max="13064" width="3.140625" style="62" customWidth="1"/>
    <col min="13065" max="13065" width="9.140625" style="62"/>
    <col min="13066" max="13066" width="10.28515625" style="62" customWidth="1"/>
    <col min="13067" max="13067" width="82.140625" style="62" customWidth="1"/>
    <col min="13068" max="13068" width="13.5703125" style="62" customWidth="1"/>
    <col min="13069" max="13312" width="9.140625" style="62"/>
    <col min="13313" max="13313" width="4.28515625" style="62" customWidth="1"/>
    <col min="13314" max="13314" width="6.5703125" style="62" customWidth="1"/>
    <col min="13315" max="13315" width="39" style="62" customWidth="1"/>
    <col min="13316" max="13316" width="60.7109375" style="62" customWidth="1"/>
    <col min="13317" max="13317" width="19.7109375" style="62" customWidth="1"/>
    <col min="13318" max="13318" width="6.85546875" style="62" customWidth="1"/>
    <col min="13319" max="13319" width="3.85546875" style="62" customWidth="1"/>
    <col min="13320" max="13320" width="3.140625" style="62" customWidth="1"/>
    <col min="13321" max="13321" width="9.140625" style="62"/>
    <col min="13322" max="13322" width="10.28515625" style="62" customWidth="1"/>
    <col min="13323" max="13323" width="82.140625" style="62" customWidth="1"/>
    <col min="13324" max="13324" width="13.5703125" style="62" customWidth="1"/>
    <col min="13325" max="13568" width="9.140625" style="62"/>
    <col min="13569" max="13569" width="4.28515625" style="62" customWidth="1"/>
    <col min="13570" max="13570" width="6.5703125" style="62" customWidth="1"/>
    <col min="13571" max="13571" width="39" style="62" customWidth="1"/>
    <col min="13572" max="13572" width="60.7109375" style="62" customWidth="1"/>
    <col min="13573" max="13573" width="19.7109375" style="62" customWidth="1"/>
    <col min="13574" max="13574" width="6.85546875" style="62" customWidth="1"/>
    <col min="13575" max="13575" width="3.85546875" style="62" customWidth="1"/>
    <col min="13576" max="13576" width="3.140625" style="62" customWidth="1"/>
    <col min="13577" max="13577" width="9.140625" style="62"/>
    <col min="13578" max="13578" width="10.28515625" style="62" customWidth="1"/>
    <col min="13579" max="13579" width="82.140625" style="62" customWidth="1"/>
    <col min="13580" max="13580" width="13.5703125" style="62" customWidth="1"/>
    <col min="13581" max="13824" width="9.140625" style="62"/>
    <col min="13825" max="13825" width="4.28515625" style="62" customWidth="1"/>
    <col min="13826" max="13826" width="6.5703125" style="62" customWidth="1"/>
    <col min="13827" max="13827" width="39" style="62" customWidth="1"/>
    <col min="13828" max="13828" width="60.7109375" style="62" customWidth="1"/>
    <col min="13829" max="13829" width="19.7109375" style="62" customWidth="1"/>
    <col min="13830" max="13830" width="6.85546875" style="62" customWidth="1"/>
    <col min="13831" max="13831" width="3.85546875" style="62" customWidth="1"/>
    <col min="13832" max="13832" width="3.140625" style="62" customWidth="1"/>
    <col min="13833" max="13833" width="9.140625" style="62"/>
    <col min="13834" max="13834" width="10.28515625" style="62" customWidth="1"/>
    <col min="13835" max="13835" width="82.140625" style="62" customWidth="1"/>
    <col min="13836" max="13836" width="13.5703125" style="62" customWidth="1"/>
    <col min="13837" max="14080" width="9.140625" style="62"/>
    <col min="14081" max="14081" width="4.28515625" style="62" customWidth="1"/>
    <col min="14082" max="14082" width="6.5703125" style="62" customWidth="1"/>
    <col min="14083" max="14083" width="39" style="62" customWidth="1"/>
    <col min="14084" max="14084" width="60.7109375" style="62" customWidth="1"/>
    <col min="14085" max="14085" width="19.7109375" style="62" customWidth="1"/>
    <col min="14086" max="14086" width="6.85546875" style="62" customWidth="1"/>
    <col min="14087" max="14087" width="3.85546875" style="62" customWidth="1"/>
    <col min="14088" max="14088" width="3.140625" style="62" customWidth="1"/>
    <col min="14089" max="14089" width="9.140625" style="62"/>
    <col min="14090" max="14090" width="10.28515625" style="62" customWidth="1"/>
    <col min="14091" max="14091" width="82.140625" style="62" customWidth="1"/>
    <col min="14092" max="14092" width="13.5703125" style="62" customWidth="1"/>
    <col min="14093" max="14336" width="9.140625" style="62"/>
    <col min="14337" max="14337" width="4.28515625" style="62" customWidth="1"/>
    <col min="14338" max="14338" width="6.5703125" style="62" customWidth="1"/>
    <col min="14339" max="14339" width="39" style="62" customWidth="1"/>
    <col min="14340" max="14340" width="60.7109375" style="62" customWidth="1"/>
    <col min="14341" max="14341" width="19.7109375" style="62" customWidth="1"/>
    <col min="14342" max="14342" width="6.85546875" style="62" customWidth="1"/>
    <col min="14343" max="14343" width="3.85546875" style="62" customWidth="1"/>
    <col min="14344" max="14344" width="3.140625" style="62" customWidth="1"/>
    <col min="14345" max="14345" width="9.140625" style="62"/>
    <col min="14346" max="14346" width="10.28515625" style="62" customWidth="1"/>
    <col min="14347" max="14347" width="82.140625" style="62" customWidth="1"/>
    <col min="14348" max="14348" width="13.5703125" style="62" customWidth="1"/>
    <col min="14349" max="14592" width="9.140625" style="62"/>
    <col min="14593" max="14593" width="4.28515625" style="62" customWidth="1"/>
    <col min="14594" max="14594" width="6.5703125" style="62" customWidth="1"/>
    <col min="14595" max="14595" width="39" style="62" customWidth="1"/>
    <col min="14596" max="14596" width="60.7109375" style="62" customWidth="1"/>
    <col min="14597" max="14597" width="19.7109375" style="62" customWidth="1"/>
    <col min="14598" max="14598" width="6.85546875" style="62" customWidth="1"/>
    <col min="14599" max="14599" width="3.85546875" style="62" customWidth="1"/>
    <col min="14600" max="14600" width="3.140625" style="62" customWidth="1"/>
    <col min="14601" max="14601" width="9.140625" style="62"/>
    <col min="14602" max="14602" width="10.28515625" style="62" customWidth="1"/>
    <col min="14603" max="14603" width="82.140625" style="62" customWidth="1"/>
    <col min="14604" max="14604" width="13.5703125" style="62" customWidth="1"/>
    <col min="14605" max="14848" width="9.140625" style="62"/>
    <col min="14849" max="14849" width="4.28515625" style="62" customWidth="1"/>
    <col min="14850" max="14850" width="6.5703125" style="62" customWidth="1"/>
    <col min="14851" max="14851" width="39" style="62" customWidth="1"/>
    <col min="14852" max="14852" width="60.7109375" style="62" customWidth="1"/>
    <col min="14853" max="14853" width="19.7109375" style="62" customWidth="1"/>
    <col min="14854" max="14854" width="6.85546875" style="62" customWidth="1"/>
    <col min="14855" max="14855" width="3.85546875" style="62" customWidth="1"/>
    <col min="14856" max="14856" width="3.140625" style="62" customWidth="1"/>
    <col min="14857" max="14857" width="9.140625" style="62"/>
    <col min="14858" max="14858" width="10.28515625" style="62" customWidth="1"/>
    <col min="14859" max="14859" width="82.140625" style="62" customWidth="1"/>
    <col min="14860" max="14860" width="13.5703125" style="62" customWidth="1"/>
    <col min="14861" max="15104" width="9.140625" style="62"/>
    <col min="15105" max="15105" width="4.28515625" style="62" customWidth="1"/>
    <col min="15106" max="15106" width="6.5703125" style="62" customWidth="1"/>
    <col min="15107" max="15107" width="39" style="62" customWidth="1"/>
    <col min="15108" max="15108" width="60.7109375" style="62" customWidth="1"/>
    <col min="15109" max="15109" width="19.7109375" style="62" customWidth="1"/>
    <col min="15110" max="15110" width="6.85546875" style="62" customWidth="1"/>
    <col min="15111" max="15111" width="3.85546875" style="62" customWidth="1"/>
    <col min="15112" max="15112" width="3.140625" style="62" customWidth="1"/>
    <col min="15113" max="15113" width="9.140625" style="62"/>
    <col min="15114" max="15114" width="10.28515625" style="62" customWidth="1"/>
    <col min="15115" max="15115" width="82.140625" style="62" customWidth="1"/>
    <col min="15116" max="15116" width="13.5703125" style="62" customWidth="1"/>
    <col min="15117" max="15360" width="9.140625" style="62"/>
    <col min="15361" max="15361" width="4.28515625" style="62" customWidth="1"/>
    <col min="15362" max="15362" width="6.5703125" style="62" customWidth="1"/>
    <col min="15363" max="15363" width="39" style="62" customWidth="1"/>
    <col min="15364" max="15364" width="60.7109375" style="62" customWidth="1"/>
    <col min="15365" max="15365" width="19.7109375" style="62" customWidth="1"/>
    <col min="15366" max="15366" width="6.85546875" style="62" customWidth="1"/>
    <col min="15367" max="15367" width="3.85546875" style="62" customWidth="1"/>
    <col min="15368" max="15368" width="3.140625" style="62" customWidth="1"/>
    <col min="15369" max="15369" width="9.140625" style="62"/>
    <col min="15370" max="15370" width="10.28515625" style="62" customWidth="1"/>
    <col min="15371" max="15371" width="82.140625" style="62" customWidth="1"/>
    <col min="15372" max="15372" width="13.5703125" style="62" customWidth="1"/>
    <col min="15373" max="15616" width="9.140625" style="62"/>
    <col min="15617" max="15617" width="4.28515625" style="62" customWidth="1"/>
    <col min="15618" max="15618" width="6.5703125" style="62" customWidth="1"/>
    <col min="15619" max="15619" width="39" style="62" customWidth="1"/>
    <col min="15620" max="15620" width="60.7109375" style="62" customWidth="1"/>
    <col min="15621" max="15621" width="19.7109375" style="62" customWidth="1"/>
    <col min="15622" max="15622" width="6.85546875" style="62" customWidth="1"/>
    <col min="15623" max="15623" width="3.85546875" style="62" customWidth="1"/>
    <col min="15624" max="15624" width="3.140625" style="62" customWidth="1"/>
    <col min="15625" max="15625" width="9.140625" style="62"/>
    <col min="15626" max="15626" width="10.28515625" style="62" customWidth="1"/>
    <col min="15627" max="15627" width="82.140625" style="62" customWidth="1"/>
    <col min="15628" max="15628" width="13.5703125" style="62" customWidth="1"/>
    <col min="15629" max="15872" width="9.140625" style="62"/>
    <col min="15873" max="15873" width="4.28515625" style="62" customWidth="1"/>
    <col min="15874" max="15874" width="6.5703125" style="62" customWidth="1"/>
    <col min="15875" max="15875" width="39" style="62" customWidth="1"/>
    <col min="15876" max="15876" width="60.7109375" style="62" customWidth="1"/>
    <col min="15877" max="15877" width="19.7109375" style="62" customWidth="1"/>
    <col min="15878" max="15878" width="6.85546875" style="62" customWidth="1"/>
    <col min="15879" max="15879" width="3.85546875" style="62" customWidth="1"/>
    <col min="15880" max="15880" width="3.140625" style="62" customWidth="1"/>
    <col min="15881" max="15881" width="9.140625" style="62"/>
    <col min="15882" max="15882" width="10.28515625" style="62" customWidth="1"/>
    <col min="15883" max="15883" width="82.140625" style="62" customWidth="1"/>
    <col min="15884" max="15884" width="13.5703125" style="62" customWidth="1"/>
    <col min="15885" max="16128" width="9.140625" style="62"/>
    <col min="16129" max="16129" width="4.28515625" style="62" customWidth="1"/>
    <col min="16130" max="16130" width="6.5703125" style="62" customWidth="1"/>
    <col min="16131" max="16131" width="39" style="62" customWidth="1"/>
    <col min="16132" max="16132" width="60.7109375" style="62" customWidth="1"/>
    <col min="16133" max="16133" width="19.7109375" style="62" customWidth="1"/>
    <col min="16134" max="16134" width="6.85546875" style="62" customWidth="1"/>
    <col min="16135" max="16135" width="3.85546875" style="62" customWidth="1"/>
    <col min="16136" max="16136" width="3.140625" style="62" customWidth="1"/>
    <col min="16137" max="16137" width="9.140625" style="62"/>
    <col min="16138" max="16138" width="10.28515625" style="62" customWidth="1"/>
    <col min="16139" max="16139" width="82.140625" style="62" customWidth="1"/>
    <col min="16140" max="16140" width="13.5703125" style="62" customWidth="1"/>
    <col min="16141" max="16384" width="9.140625" style="62"/>
  </cols>
  <sheetData>
    <row r="1" spans="2:13" ht="28.5">
      <c r="C1" s="63" t="s">
        <v>30</v>
      </c>
      <c r="D1" s="64"/>
      <c r="E1" s="64"/>
    </row>
    <row r="2" spans="2:13">
      <c r="C2" s="62" t="s">
        <v>31</v>
      </c>
    </row>
    <row r="5" spans="2:13" ht="18">
      <c r="C5" s="287" t="str">
        <f>'Революции, 13'!$C$5</f>
        <v>Отчёт о проделанной работе за 2018 год</v>
      </c>
      <c r="D5" s="288"/>
    </row>
    <row r="6" spans="2:13" ht="18">
      <c r="C6" s="287" t="s">
        <v>32</v>
      </c>
      <c r="D6" s="288"/>
    </row>
    <row r="7" spans="2:13" ht="18.75">
      <c r="C7" s="65" t="s">
        <v>33</v>
      </c>
      <c r="D7" s="289" t="s">
        <v>103</v>
      </c>
      <c r="E7" s="289"/>
    </row>
    <row r="8" spans="2:13" ht="15.75">
      <c r="C8" s="66" t="s">
        <v>34</v>
      </c>
      <c r="D8" s="67" t="s">
        <v>35</v>
      </c>
      <c r="E8" s="65">
        <v>940.7</v>
      </c>
    </row>
    <row r="9" spans="2:13" ht="15.75">
      <c r="C9" s="66" t="s">
        <v>36</v>
      </c>
      <c r="D9" s="67" t="s">
        <v>37</v>
      </c>
      <c r="E9" s="344">
        <v>11.87</v>
      </c>
      <c r="I9" s="290" t="s">
        <v>38</v>
      </c>
      <c r="J9" s="290"/>
      <c r="K9" s="62">
        <f>E8*E9</f>
        <v>11166.109</v>
      </c>
      <c r="L9" s="68"/>
    </row>
    <row r="10" spans="2:13" ht="15.75">
      <c r="C10" s="69" t="s">
        <v>39</v>
      </c>
      <c r="D10" s="70" t="s">
        <v>581</v>
      </c>
      <c r="E10" s="71">
        <f>K9*6</f>
        <v>66996.65400000001</v>
      </c>
      <c r="I10" s="291" t="s">
        <v>40</v>
      </c>
      <c r="J10" s="291"/>
      <c r="K10" s="72">
        <v>17343.86</v>
      </c>
      <c r="L10" s="68"/>
    </row>
    <row r="11" spans="2:13" ht="15.75">
      <c r="C11" s="69" t="s">
        <v>41</v>
      </c>
      <c r="D11" s="70" t="s">
        <v>581</v>
      </c>
      <c r="E11" s="71">
        <f>E10-K10</f>
        <v>49652.794000000009</v>
      </c>
      <c r="I11" s="73" t="s">
        <v>42</v>
      </c>
      <c r="J11" s="73"/>
      <c r="K11" s="64">
        <v>17620.12</v>
      </c>
      <c r="L11" s="68"/>
    </row>
    <row r="12" spans="2:13" ht="19.5" thickBot="1">
      <c r="C12" s="74"/>
      <c r="D12" s="75"/>
      <c r="I12" s="286" t="str">
        <f>D7</f>
        <v>г.Ростов ул.Первомайская д.50</v>
      </c>
      <c r="J12" s="286"/>
      <c r="K12" s="286"/>
      <c r="L12" s="286"/>
    </row>
    <row r="13" spans="2:13" ht="15.75" thickBot="1">
      <c r="B13" s="76" t="s">
        <v>43</v>
      </c>
      <c r="C13" s="77" t="s">
        <v>44</v>
      </c>
      <c r="D13" s="78" t="s">
        <v>45</v>
      </c>
      <c r="E13" s="77" t="s">
        <v>46</v>
      </c>
      <c r="I13" s="79" t="s">
        <v>0</v>
      </c>
      <c r="J13" s="79" t="s">
        <v>1</v>
      </c>
      <c r="K13" s="79" t="s">
        <v>2</v>
      </c>
      <c r="L13" s="79" t="s">
        <v>3</v>
      </c>
      <c r="M13" s="80"/>
    </row>
    <row r="14" spans="2:13" ht="16.5" customHeight="1">
      <c r="B14" s="270" t="s">
        <v>47</v>
      </c>
      <c r="C14" s="280" t="s">
        <v>48</v>
      </c>
      <c r="D14" s="281"/>
      <c r="E14" s="276">
        <f>E10/F27*F14</f>
        <v>9595.1400000000012</v>
      </c>
      <c r="F14" s="81">
        <v>1.7</v>
      </c>
      <c r="I14" s="82">
        <v>1067</v>
      </c>
      <c r="J14" s="83">
        <v>43305</v>
      </c>
      <c r="K14" s="84" t="s">
        <v>104</v>
      </c>
      <c r="L14" s="85" t="s">
        <v>105</v>
      </c>
      <c r="M14" s="85"/>
    </row>
    <row r="15" spans="2:13" ht="60" customHeight="1" thickBot="1">
      <c r="B15" s="271"/>
      <c r="C15" s="282" t="s">
        <v>597</v>
      </c>
      <c r="D15" s="283"/>
      <c r="E15" s="277"/>
      <c r="F15" s="86"/>
      <c r="I15" s="339" t="s">
        <v>107</v>
      </c>
      <c r="J15" s="83">
        <v>43299</v>
      </c>
      <c r="K15" s="90" t="s">
        <v>696</v>
      </c>
      <c r="L15" s="85">
        <v>21</v>
      </c>
      <c r="M15" s="85"/>
    </row>
    <row r="16" spans="2:13" ht="31.5" customHeight="1">
      <c r="B16" s="270" t="s">
        <v>49</v>
      </c>
      <c r="C16" s="280" t="s">
        <v>50</v>
      </c>
      <c r="D16" s="285"/>
      <c r="E16" s="88">
        <f>E17+E18+E19+E20+E21</f>
        <v>15803.760000000002</v>
      </c>
      <c r="F16" s="89">
        <f>F17+F20+F21</f>
        <v>2.8000000000000003</v>
      </c>
      <c r="I16" s="82">
        <v>1043</v>
      </c>
      <c r="J16" s="83">
        <v>43300</v>
      </c>
      <c r="K16" s="87" t="s">
        <v>106</v>
      </c>
      <c r="L16" s="85">
        <v>14</v>
      </c>
      <c r="M16" s="85"/>
    </row>
    <row r="17" spans="1:15" ht="45">
      <c r="B17" s="284"/>
      <c r="C17" s="91" t="s">
        <v>51</v>
      </c>
      <c r="D17" s="92" t="s">
        <v>52</v>
      </c>
      <c r="E17" s="93">
        <f>E10/F27*F17</f>
        <v>8466.3000000000011</v>
      </c>
      <c r="F17" s="94">
        <v>1.5</v>
      </c>
      <c r="I17" s="82" t="s">
        <v>502</v>
      </c>
      <c r="J17" s="83">
        <v>43285</v>
      </c>
      <c r="K17" s="95" t="s">
        <v>86</v>
      </c>
      <c r="L17" s="85">
        <v>24</v>
      </c>
      <c r="M17" s="85"/>
    </row>
    <row r="18" spans="1:15" ht="28.5" customHeight="1">
      <c r="B18" s="284"/>
      <c r="C18" s="91" t="s">
        <v>53</v>
      </c>
      <c r="D18" s="96"/>
      <c r="E18" s="93">
        <v>0</v>
      </c>
      <c r="F18" s="94">
        <v>0</v>
      </c>
      <c r="I18" s="82" t="s">
        <v>153</v>
      </c>
      <c r="J18" s="83">
        <v>43343</v>
      </c>
      <c r="K18" s="87" t="s">
        <v>154</v>
      </c>
      <c r="L18" s="85">
        <v>22</v>
      </c>
      <c r="M18" s="85"/>
    </row>
    <row r="19" spans="1:15" ht="61.5" customHeight="1">
      <c r="B19" s="284"/>
      <c r="C19" s="91" t="s">
        <v>54</v>
      </c>
      <c r="D19" s="96" t="s">
        <v>55</v>
      </c>
      <c r="E19" s="93">
        <v>0</v>
      </c>
      <c r="F19" s="94">
        <v>0</v>
      </c>
      <c r="I19" s="85"/>
      <c r="J19" s="97">
        <v>43363</v>
      </c>
      <c r="K19" s="98" t="s">
        <v>155</v>
      </c>
      <c r="L19" s="85"/>
      <c r="M19" s="85"/>
    </row>
    <row r="20" spans="1:15" ht="45">
      <c r="B20" s="284"/>
      <c r="C20" s="91" t="s">
        <v>56</v>
      </c>
      <c r="D20" s="96" t="s">
        <v>57</v>
      </c>
      <c r="E20" s="93">
        <f>E10/F27*F20</f>
        <v>3950.94</v>
      </c>
      <c r="F20" s="94">
        <v>0.7</v>
      </c>
      <c r="I20" s="82" t="s">
        <v>179</v>
      </c>
      <c r="J20" s="83">
        <v>43362</v>
      </c>
      <c r="K20" s="90" t="s">
        <v>180</v>
      </c>
      <c r="L20" s="85">
        <v>17</v>
      </c>
      <c r="M20" s="85"/>
    </row>
    <row r="21" spans="1:15" ht="30.75" customHeight="1" thickBot="1">
      <c r="B21" s="271"/>
      <c r="C21" s="99" t="s">
        <v>58</v>
      </c>
      <c r="D21" s="100" t="s">
        <v>59</v>
      </c>
      <c r="E21" s="101">
        <f>E10/F27*F21</f>
        <v>3386.5200000000004</v>
      </c>
      <c r="F21" s="102">
        <v>0.6</v>
      </c>
      <c r="I21" s="82"/>
      <c r="J21" s="83"/>
      <c r="K21" s="90" t="s">
        <v>268</v>
      </c>
      <c r="L21" s="85"/>
      <c r="M21" s="85"/>
    </row>
    <row r="22" spans="1:15" ht="44.25" customHeight="1">
      <c r="B22" s="270">
        <v>3</v>
      </c>
      <c r="C22" s="272" t="s">
        <v>60</v>
      </c>
      <c r="D22" s="274" t="s">
        <v>61</v>
      </c>
      <c r="E22" s="276">
        <f>E10/F27*F22</f>
        <v>15577.992</v>
      </c>
      <c r="F22" s="104">
        <v>2.76</v>
      </c>
      <c r="I22" s="82"/>
      <c r="J22" s="83"/>
      <c r="K22" s="90" t="s">
        <v>266</v>
      </c>
      <c r="L22" s="85"/>
      <c r="M22" s="85"/>
    </row>
    <row r="23" spans="1:15" ht="17.25" thickBot="1">
      <c r="B23" s="271"/>
      <c r="C23" s="273"/>
      <c r="D23" s="275"/>
      <c r="E23" s="277"/>
      <c r="F23" s="105"/>
      <c r="I23" s="82">
        <v>1146</v>
      </c>
      <c r="J23" s="83">
        <v>43325</v>
      </c>
      <c r="K23" s="95" t="s">
        <v>86</v>
      </c>
      <c r="L23" s="85">
        <v>17</v>
      </c>
      <c r="M23" s="85"/>
    </row>
    <row r="24" spans="1:15" ht="60.75" thickBot="1">
      <c r="B24" s="106">
        <v>4</v>
      </c>
      <c r="C24" s="107" t="s">
        <v>62</v>
      </c>
      <c r="D24" s="108" t="s">
        <v>63</v>
      </c>
      <c r="E24" s="109">
        <f>E10/F27*F24</f>
        <v>6547.2720000000008</v>
      </c>
      <c r="F24" s="110">
        <v>1.1599999999999999</v>
      </c>
      <c r="I24" s="82"/>
      <c r="J24" s="341"/>
      <c r="K24" s="90" t="s">
        <v>267</v>
      </c>
      <c r="L24" s="85"/>
      <c r="M24" s="85"/>
    </row>
    <row r="25" spans="1:15" ht="60.75" thickBot="1">
      <c r="B25" s="161">
        <v>5</v>
      </c>
      <c r="C25" s="115" t="s">
        <v>598</v>
      </c>
      <c r="D25" s="116" t="s">
        <v>64</v>
      </c>
      <c r="E25" s="117">
        <f>E10/F27*F25</f>
        <v>3386.5200000000004</v>
      </c>
      <c r="F25" s="110">
        <v>0.6</v>
      </c>
      <c r="I25" s="111"/>
      <c r="J25" s="112" t="s">
        <v>270</v>
      </c>
      <c r="K25" s="113" t="s">
        <v>271</v>
      </c>
      <c r="L25" s="85"/>
      <c r="M25" s="85"/>
      <c r="O25" s="64"/>
    </row>
    <row r="26" spans="1:15" ht="47.25" customHeight="1" thickBot="1">
      <c r="B26" s="106">
        <v>6</v>
      </c>
      <c r="C26" s="107" t="s">
        <v>599</v>
      </c>
      <c r="D26" s="108" t="s">
        <v>66</v>
      </c>
      <c r="E26" s="109">
        <f>E10/F27*F26</f>
        <v>16085.970000000003</v>
      </c>
      <c r="F26" s="110">
        <v>2.85</v>
      </c>
      <c r="I26" s="82"/>
      <c r="J26" s="83"/>
      <c r="K26" s="90" t="s">
        <v>278</v>
      </c>
      <c r="L26" s="85"/>
      <c r="M26" s="85"/>
    </row>
    <row r="27" spans="1:15" ht="33" customHeight="1" thickBot="1">
      <c r="B27" s="161"/>
      <c r="C27" s="118" t="s">
        <v>67</v>
      </c>
      <c r="D27" s="119"/>
      <c r="E27" s="117">
        <f>E14+E16+E22+E24+E25+E26</f>
        <v>66996.65400000001</v>
      </c>
      <c r="F27" s="345">
        <f>F14+F16+F22+F24+F25+F26</f>
        <v>11.87</v>
      </c>
      <c r="I27" s="82">
        <v>1437</v>
      </c>
      <c r="J27" s="83">
        <v>43383</v>
      </c>
      <c r="K27" s="120" t="s">
        <v>308</v>
      </c>
      <c r="L27" s="85" t="s">
        <v>309</v>
      </c>
      <c r="M27" s="85"/>
    </row>
    <row r="28" spans="1:15" ht="33" customHeight="1" thickBot="1">
      <c r="B28" s="159">
        <v>7</v>
      </c>
      <c r="C28" s="346" t="s">
        <v>68</v>
      </c>
      <c r="D28" s="347" t="s">
        <v>652</v>
      </c>
      <c r="E28" s="348">
        <f>E8*F28*2</f>
        <v>3254.8220000000001</v>
      </c>
      <c r="F28" s="86">
        <v>1.73</v>
      </c>
      <c r="I28" s="82"/>
      <c r="J28" s="83"/>
      <c r="K28" s="349" t="s">
        <v>499</v>
      </c>
      <c r="L28" s="85" t="s">
        <v>500</v>
      </c>
      <c r="M28" s="85"/>
    </row>
    <row r="29" spans="1:15" ht="33" customHeight="1" thickBot="1">
      <c r="B29" s="350"/>
      <c r="C29" s="351" t="s">
        <v>69</v>
      </c>
      <c r="D29" s="106"/>
      <c r="E29" s="348">
        <f>E27+28:28</f>
        <v>70251.47600000001</v>
      </c>
      <c r="F29" s="352">
        <f>F27+F28</f>
        <v>13.6</v>
      </c>
      <c r="I29" s="82">
        <v>1367</v>
      </c>
      <c r="J29" s="83">
        <v>43377</v>
      </c>
      <c r="K29" s="353" t="s">
        <v>310</v>
      </c>
      <c r="L29" s="85" t="s">
        <v>311</v>
      </c>
      <c r="M29" s="85"/>
    </row>
    <row r="30" spans="1:15" ht="33" customHeight="1">
      <c r="A30" s="354"/>
      <c r="B30" s="278" t="s">
        <v>70</v>
      </c>
      <c r="C30" s="278"/>
      <c r="D30" s="278"/>
      <c r="E30" s="128" t="s">
        <v>585</v>
      </c>
      <c r="F30" s="355"/>
      <c r="G30" s="354"/>
      <c r="I30" s="356">
        <v>1876</v>
      </c>
      <c r="J30" s="357">
        <v>43460</v>
      </c>
      <c r="K30" s="353" t="s">
        <v>485</v>
      </c>
      <c r="L30" s="356"/>
      <c r="M30" s="85"/>
    </row>
    <row r="31" spans="1:15" ht="33" customHeight="1">
      <c r="B31" s="279" t="s">
        <v>71</v>
      </c>
      <c r="C31" s="279"/>
      <c r="D31" s="279"/>
      <c r="E31" s="130">
        <f>K11</f>
        <v>17620.12</v>
      </c>
      <c r="F31" s="118"/>
      <c r="I31" s="358">
        <v>1876</v>
      </c>
      <c r="J31" s="357">
        <v>43460</v>
      </c>
      <c r="K31" s="353" t="s">
        <v>485</v>
      </c>
      <c r="L31" s="356"/>
      <c r="M31" s="85"/>
    </row>
    <row r="32" spans="1:15" ht="33" customHeight="1">
      <c r="B32" s="163"/>
      <c r="C32" s="163"/>
      <c r="D32" s="163"/>
      <c r="E32" s="130"/>
      <c r="F32" s="118"/>
      <c r="I32" s="358"/>
      <c r="J32" s="357">
        <v>43455</v>
      </c>
      <c r="K32" s="353" t="s">
        <v>494</v>
      </c>
      <c r="L32" s="356" t="s">
        <v>490</v>
      </c>
      <c r="M32" s="85"/>
    </row>
    <row r="33" spans="2:13" ht="33" customHeight="1">
      <c r="F33" s="118"/>
      <c r="I33" s="358"/>
      <c r="J33" s="357" t="s">
        <v>493</v>
      </c>
      <c r="K33" s="353" t="s">
        <v>494</v>
      </c>
      <c r="L33" s="356" t="s">
        <v>490</v>
      </c>
      <c r="M33" s="85"/>
    </row>
    <row r="34" spans="2:13" ht="33" customHeight="1">
      <c r="D34" s="269" t="s">
        <v>72</v>
      </c>
      <c r="E34" s="269"/>
      <c r="F34" s="118"/>
      <c r="I34" s="358"/>
      <c r="J34" s="357">
        <v>43458</v>
      </c>
      <c r="K34" s="353" t="s">
        <v>494</v>
      </c>
      <c r="L34" s="356" t="s">
        <v>490</v>
      </c>
      <c r="M34" s="85"/>
    </row>
    <row r="35" spans="2:13" ht="33" customHeight="1">
      <c r="D35" s="162"/>
      <c r="E35" s="162"/>
      <c r="F35" s="118"/>
      <c r="I35" s="358"/>
      <c r="J35" s="357">
        <v>43437</v>
      </c>
      <c r="K35" s="353" t="s">
        <v>494</v>
      </c>
      <c r="L35" s="356" t="s">
        <v>496</v>
      </c>
      <c r="M35" s="85"/>
    </row>
    <row r="36" spans="2:13" ht="33" customHeight="1">
      <c r="E36" s="136"/>
      <c r="F36" s="118"/>
      <c r="I36" s="358"/>
      <c r="J36" s="357">
        <v>43440</v>
      </c>
      <c r="K36" s="353" t="s">
        <v>494</v>
      </c>
      <c r="L36" s="356" t="s">
        <v>496</v>
      </c>
      <c r="M36" s="85"/>
    </row>
    <row r="37" spans="2:13" ht="33" customHeight="1">
      <c r="B37" s="359"/>
      <c r="C37" s="115"/>
      <c r="D37" s="360"/>
      <c r="E37" s="361"/>
      <c r="F37" s="118"/>
      <c r="I37" s="358"/>
      <c r="J37" s="357">
        <v>43462</v>
      </c>
      <c r="K37" s="353" t="s">
        <v>494</v>
      </c>
      <c r="L37" s="356" t="s">
        <v>490</v>
      </c>
      <c r="M37" s="85"/>
    </row>
    <row r="38" spans="2:13" ht="33" customHeight="1">
      <c r="B38" s="359"/>
      <c r="C38" s="115"/>
      <c r="D38" s="360"/>
      <c r="E38" s="361"/>
      <c r="F38" s="118"/>
      <c r="I38" s="358"/>
      <c r="J38" s="357"/>
      <c r="K38" s="353" t="s">
        <v>497</v>
      </c>
      <c r="L38" s="356" t="s">
        <v>500</v>
      </c>
      <c r="M38" s="85"/>
    </row>
    <row r="39" spans="2:13" s="362" customFormat="1" ht="33" customHeight="1">
      <c r="B39" s="359"/>
      <c r="C39" s="115"/>
      <c r="D39" s="360"/>
      <c r="E39" s="361"/>
      <c r="F39" s="118"/>
      <c r="I39" s="363"/>
      <c r="J39" s="364"/>
      <c r="K39" s="353"/>
      <c r="L39" s="363"/>
      <c r="M39" s="131"/>
    </row>
    <row r="40" spans="2:13" ht="49.5" customHeight="1">
      <c r="B40" s="359"/>
      <c r="C40" s="365"/>
      <c r="D40" s="359"/>
      <c r="E40" s="361"/>
      <c r="F40" s="118"/>
      <c r="H40" s="366"/>
      <c r="I40" s="367"/>
      <c r="J40" s="368" t="s">
        <v>351</v>
      </c>
      <c r="K40" s="327" t="s">
        <v>352</v>
      </c>
      <c r="L40" s="356"/>
      <c r="M40" s="85"/>
    </row>
    <row r="41" spans="2:13" ht="45">
      <c r="I41" s="369"/>
      <c r="J41" s="330" t="s">
        <v>450</v>
      </c>
      <c r="K41" s="113" t="s">
        <v>452</v>
      </c>
      <c r="L41" s="85"/>
      <c r="M41" s="85"/>
    </row>
    <row r="42" spans="2:13" ht="25.5" customHeight="1">
      <c r="B42" s="278"/>
      <c r="C42" s="278"/>
      <c r="D42" s="278"/>
      <c r="E42" s="128"/>
      <c r="F42" s="129"/>
      <c r="I42" s="369"/>
      <c r="J42" s="83"/>
      <c r="K42" s="370"/>
      <c r="L42" s="85"/>
      <c r="M42" s="85"/>
    </row>
    <row r="43" spans="2:13" ht="30">
      <c r="I43" s="80"/>
      <c r="J43" s="80" t="s">
        <v>601</v>
      </c>
      <c r="K43" s="150" t="s">
        <v>73</v>
      </c>
      <c r="L43" s="146" t="s">
        <v>74</v>
      </c>
      <c r="M43" s="146"/>
    </row>
    <row r="44" spans="2:13" ht="24.75" customHeight="1">
      <c r="I44" s="80"/>
      <c r="J44" s="80" t="s">
        <v>601</v>
      </c>
      <c r="K44" s="151" t="s">
        <v>4</v>
      </c>
      <c r="L44" s="152" t="s">
        <v>5</v>
      </c>
      <c r="M44" s="80"/>
    </row>
    <row r="45" spans="2:13" ht="15.75">
      <c r="I45" s="80"/>
      <c r="J45" s="80" t="s">
        <v>601</v>
      </c>
      <c r="K45" s="153" t="s">
        <v>75</v>
      </c>
      <c r="L45" s="154" t="s">
        <v>76</v>
      </c>
      <c r="M45" s="80"/>
    </row>
    <row r="46" spans="2:13" ht="51.75" customHeight="1">
      <c r="I46" s="80"/>
      <c r="J46" s="80" t="s">
        <v>601</v>
      </c>
      <c r="K46" s="153" t="s">
        <v>6</v>
      </c>
      <c r="L46" s="155" t="s">
        <v>7</v>
      </c>
      <c r="M46" s="154"/>
    </row>
    <row r="47" spans="2:13" ht="52.5" customHeight="1">
      <c r="I47" s="80"/>
      <c r="J47" s="80" t="s">
        <v>601</v>
      </c>
      <c r="K47" s="153" t="s">
        <v>8</v>
      </c>
      <c r="L47" s="155" t="s">
        <v>7</v>
      </c>
      <c r="M47" s="80"/>
    </row>
    <row r="48" spans="2:13" ht="31.5" customHeight="1">
      <c r="I48" s="80"/>
      <c r="J48" s="80" t="s">
        <v>601</v>
      </c>
      <c r="K48" s="156" t="s">
        <v>9</v>
      </c>
      <c r="L48" s="152" t="s">
        <v>10</v>
      </c>
      <c r="M48" s="155"/>
    </row>
    <row r="49" spans="9:13" ht="39" customHeight="1">
      <c r="I49" s="80"/>
      <c r="J49" s="80" t="s">
        <v>601</v>
      </c>
      <c r="K49" s="156" t="s">
        <v>11</v>
      </c>
      <c r="L49" s="152" t="s">
        <v>12</v>
      </c>
      <c r="M49" s="80"/>
    </row>
    <row r="50" spans="9:13" ht="40.5" customHeight="1">
      <c r="I50" s="80"/>
      <c r="J50" s="80" t="s">
        <v>601</v>
      </c>
      <c r="K50" s="156" t="s">
        <v>13</v>
      </c>
      <c r="L50" s="152" t="s">
        <v>14</v>
      </c>
      <c r="M50" s="80"/>
    </row>
    <row r="51" spans="9:13" ht="31.5">
      <c r="I51" s="80"/>
      <c r="J51" s="80" t="s">
        <v>601</v>
      </c>
      <c r="K51" s="156" t="s">
        <v>15</v>
      </c>
      <c r="L51" s="152" t="s">
        <v>16</v>
      </c>
      <c r="M51" s="80"/>
    </row>
    <row r="52" spans="9:13" ht="51.75" customHeight="1">
      <c r="I52" s="80"/>
      <c r="J52" s="80" t="s">
        <v>601</v>
      </c>
      <c r="K52" s="156" t="s">
        <v>17</v>
      </c>
      <c r="L52" s="152" t="s">
        <v>18</v>
      </c>
      <c r="M52" s="80"/>
    </row>
    <row r="53" spans="9:13" ht="60.75">
      <c r="I53" s="80"/>
      <c r="J53" s="80" t="s">
        <v>601</v>
      </c>
      <c r="K53" s="153" t="s">
        <v>77</v>
      </c>
      <c r="L53" s="155" t="s">
        <v>20</v>
      </c>
      <c r="M53" s="80"/>
    </row>
    <row r="54" spans="9:13" ht="45">
      <c r="I54" s="80"/>
      <c r="J54" s="80" t="s">
        <v>601</v>
      </c>
      <c r="K54" s="84" t="s">
        <v>22</v>
      </c>
      <c r="L54" s="155" t="s">
        <v>20</v>
      </c>
      <c r="M54" s="80"/>
    </row>
    <row r="55" spans="9:13" ht="48" customHeight="1">
      <c r="I55" s="80"/>
      <c r="J55" s="80" t="s">
        <v>601</v>
      </c>
      <c r="K55" s="153" t="s">
        <v>23</v>
      </c>
      <c r="L55" s="155" t="s">
        <v>20</v>
      </c>
      <c r="M55" s="80"/>
    </row>
    <row r="56" spans="9:13" ht="41.25">
      <c r="I56" s="80"/>
      <c r="J56" s="80" t="s">
        <v>601</v>
      </c>
      <c r="K56" s="156" t="s">
        <v>24</v>
      </c>
      <c r="L56" s="152" t="s">
        <v>25</v>
      </c>
      <c r="M56" s="80"/>
    </row>
    <row r="57" spans="9:13" ht="68.25" customHeight="1">
      <c r="I57" s="80"/>
      <c r="J57" s="80" t="s">
        <v>601</v>
      </c>
      <c r="K57" s="157" t="s">
        <v>26</v>
      </c>
      <c r="L57" s="155" t="s">
        <v>27</v>
      </c>
      <c r="M57" s="80"/>
    </row>
    <row r="58" spans="9:13" ht="15.75">
      <c r="I58" s="80"/>
      <c r="J58" s="80"/>
      <c r="K58" s="156" t="s">
        <v>28</v>
      </c>
      <c r="L58" s="152" t="s">
        <v>29</v>
      </c>
      <c r="M58" s="80"/>
    </row>
  </sheetData>
  <sheetProtection sheet="1" objects="1" scenarios="1"/>
  <mergeCells count="20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B22:B23"/>
    <mergeCell ref="C22:C23"/>
    <mergeCell ref="D22:D23"/>
    <mergeCell ref="E22:E23"/>
    <mergeCell ref="B42:D42"/>
    <mergeCell ref="B30:D30"/>
    <mergeCell ref="B31:D31"/>
    <mergeCell ref="D34:E34"/>
  </mergeCells>
  <pageMargins left="0.51181102362204722" right="0.31496062992125984" top="0.35433070866141736" bottom="0.35433070866141736" header="0" footer="0"/>
  <pageSetup paperSize="9" orientation="landscape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rgb="FF92D050"/>
  </sheetPr>
  <dimension ref="B1:M44"/>
  <sheetViews>
    <sheetView zoomScale="106" zoomScaleNormal="106" workbookViewId="0">
      <selection sqref="A1:XFD1048576"/>
    </sheetView>
  </sheetViews>
  <sheetFormatPr defaultRowHeight="15"/>
  <cols>
    <col min="1" max="1" width="4.28515625" style="62" customWidth="1"/>
    <col min="2" max="2" width="6.5703125" style="62" customWidth="1"/>
    <col min="3" max="3" width="39" style="62" customWidth="1"/>
    <col min="4" max="4" width="60.7109375" style="62" customWidth="1"/>
    <col min="5" max="5" width="19.7109375" style="62" customWidth="1"/>
    <col min="6" max="6" width="7.42578125" style="62" customWidth="1"/>
    <col min="7" max="7" width="3.85546875" style="62" customWidth="1"/>
    <col min="8" max="8" width="3.140625" style="62" customWidth="1"/>
    <col min="9" max="9" width="9.140625" style="62"/>
    <col min="10" max="10" width="15.85546875" style="62" customWidth="1"/>
    <col min="11" max="11" width="82.140625" style="62" customWidth="1"/>
    <col min="12" max="12" width="13.5703125" style="62" customWidth="1"/>
    <col min="13" max="256" width="9.140625" style="62"/>
    <col min="257" max="257" width="4.28515625" style="62" customWidth="1"/>
    <col min="258" max="258" width="6.5703125" style="62" customWidth="1"/>
    <col min="259" max="259" width="39" style="62" customWidth="1"/>
    <col min="260" max="260" width="60.7109375" style="62" customWidth="1"/>
    <col min="261" max="261" width="19.7109375" style="62" customWidth="1"/>
    <col min="262" max="262" width="6.85546875" style="62" customWidth="1"/>
    <col min="263" max="263" width="3.85546875" style="62" customWidth="1"/>
    <col min="264" max="264" width="3.140625" style="62" customWidth="1"/>
    <col min="265" max="265" width="9.140625" style="62"/>
    <col min="266" max="266" width="10.28515625" style="62" customWidth="1"/>
    <col min="267" max="267" width="82.140625" style="62" customWidth="1"/>
    <col min="268" max="268" width="13.5703125" style="62" customWidth="1"/>
    <col min="269" max="512" width="9.140625" style="62"/>
    <col min="513" max="513" width="4.28515625" style="62" customWidth="1"/>
    <col min="514" max="514" width="6.5703125" style="62" customWidth="1"/>
    <col min="515" max="515" width="39" style="62" customWidth="1"/>
    <col min="516" max="516" width="60.7109375" style="62" customWidth="1"/>
    <col min="517" max="517" width="19.7109375" style="62" customWidth="1"/>
    <col min="518" max="518" width="6.85546875" style="62" customWidth="1"/>
    <col min="519" max="519" width="3.85546875" style="62" customWidth="1"/>
    <col min="520" max="520" width="3.140625" style="62" customWidth="1"/>
    <col min="521" max="521" width="9.140625" style="62"/>
    <col min="522" max="522" width="10.28515625" style="62" customWidth="1"/>
    <col min="523" max="523" width="82.140625" style="62" customWidth="1"/>
    <col min="524" max="524" width="13.5703125" style="62" customWidth="1"/>
    <col min="525" max="768" width="9.140625" style="62"/>
    <col min="769" max="769" width="4.28515625" style="62" customWidth="1"/>
    <col min="770" max="770" width="6.5703125" style="62" customWidth="1"/>
    <col min="771" max="771" width="39" style="62" customWidth="1"/>
    <col min="772" max="772" width="60.7109375" style="62" customWidth="1"/>
    <col min="773" max="773" width="19.7109375" style="62" customWidth="1"/>
    <col min="774" max="774" width="6.85546875" style="62" customWidth="1"/>
    <col min="775" max="775" width="3.85546875" style="62" customWidth="1"/>
    <col min="776" max="776" width="3.140625" style="62" customWidth="1"/>
    <col min="777" max="777" width="9.140625" style="62"/>
    <col min="778" max="778" width="10.28515625" style="62" customWidth="1"/>
    <col min="779" max="779" width="82.140625" style="62" customWidth="1"/>
    <col min="780" max="780" width="13.5703125" style="62" customWidth="1"/>
    <col min="781" max="1024" width="9.140625" style="62"/>
    <col min="1025" max="1025" width="4.28515625" style="62" customWidth="1"/>
    <col min="1026" max="1026" width="6.5703125" style="62" customWidth="1"/>
    <col min="1027" max="1027" width="39" style="62" customWidth="1"/>
    <col min="1028" max="1028" width="60.7109375" style="62" customWidth="1"/>
    <col min="1029" max="1029" width="19.7109375" style="62" customWidth="1"/>
    <col min="1030" max="1030" width="6.85546875" style="62" customWidth="1"/>
    <col min="1031" max="1031" width="3.85546875" style="62" customWidth="1"/>
    <col min="1032" max="1032" width="3.140625" style="62" customWidth="1"/>
    <col min="1033" max="1033" width="9.140625" style="62"/>
    <col min="1034" max="1034" width="10.28515625" style="62" customWidth="1"/>
    <col min="1035" max="1035" width="82.140625" style="62" customWidth="1"/>
    <col min="1036" max="1036" width="13.5703125" style="62" customWidth="1"/>
    <col min="1037" max="1280" width="9.140625" style="62"/>
    <col min="1281" max="1281" width="4.28515625" style="62" customWidth="1"/>
    <col min="1282" max="1282" width="6.5703125" style="62" customWidth="1"/>
    <col min="1283" max="1283" width="39" style="62" customWidth="1"/>
    <col min="1284" max="1284" width="60.7109375" style="62" customWidth="1"/>
    <col min="1285" max="1285" width="19.7109375" style="62" customWidth="1"/>
    <col min="1286" max="1286" width="6.85546875" style="62" customWidth="1"/>
    <col min="1287" max="1287" width="3.85546875" style="62" customWidth="1"/>
    <col min="1288" max="1288" width="3.140625" style="62" customWidth="1"/>
    <col min="1289" max="1289" width="9.140625" style="62"/>
    <col min="1290" max="1290" width="10.28515625" style="62" customWidth="1"/>
    <col min="1291" max="1291" width="82.140625" style="62" customWidth="1"/>
    <col min="1292" max="1292" width="13.5703125" style="62" customWidth="1"/>
    <col min="1293" max="1536" width="9.140625" style="62"/>
    <col min="1537" max="1537" width="4.28515625" style="62" customWidth="1"/>
    <col min="1538" max="1538" width="6.5703125" style="62" customWidth="1"/>
    <col min="1539" max="1539" width="39" style="62" customWidth="1"/>
    <col min="1540" max="1540" width="60.7109375" style="62" customWidth="1"/>
    <col min="1541" max="1541" width="19.7109375" style="62" customWidth="1"/>
    <col min="1542" max="1542" width="6.85546875" style="62" customWidth="1"/>
    <col min="1543" max="1543" width="3.85546875" style="62" customWidth="1"/>
    <col min="1544" max="1544" width="3.140625" style="62" customWidth="1"/>
    <col min="1545" max="1545" width="9.140625" style="62"/>
    <col min="1546" max="1546" width="10.28515625" style="62" customWidth="1"/>
    <col min="1547" max="1547" width="82.140625" style="62" customWidth="1"/>
    <col min="1548" max="1548" width="13.5703125" style="62" customWidth="1"/>
    <col min="1549" max="1792" width="9.140625" style="62"/>
    <col min="1793" max="1793" width="4.28515625" style="62" customWidth="1"/>
    <col min="1794" max="1794" width="6.5703125" style="62" customWidth="1"/>
    <col min="1795" max="1795" width="39" style="62" customWidth="1"/>
    <col min="1796" max="1796" width="60.7109375" style="62" customWidth="1"/>
    <col min="1797" max="1797" width="19.7109375" style="62" customWidth="1"/>
    <col min="1798" max="1798" width="6.85546875" style="62" customWidth="1"/>
    <col min="1799" max="1799" width="3.85546875" style="62" customWidth="1"/>
    <col min="1800" max="1800" width="3.140625" style="62" customWidth="1"/>
    <col min="1801" max="1801" width="9.140625" style="62"/>
    <col min="1802" max="1802" width="10.28515625" style="62" customWidth="1"/>
    <col min="1803" max="1803" width="82.140625" style="62" customWidth="1"/>
    <col min="1804" max="1804" width="13.5703125" style="62" customWidth="1"/>
    <col min="1805" max="2048" width="9.140625" style="62"/>
    <col min="2049" max="2049" width="4.28515625" style="62" customWidth="1"/>
    <col min="2050" max="2050" width="6.5703125" style="62" customWidth="1"/>
    <col min="2051" max="2051" width="39" style="62" customWidth="1"/>
    <col min="2052" max="2052" width="60.7109375" style="62" customWidth="1"/>
    <col min="2053" max="2053" width="19.7109375" style="62" customWidth="1"/>
    <col min="2054" max="2054" width="6.85546875" style="62" customWidth="1"/>
    <col min="2055" max="2055" width="3.85546875" style="62" customWidth="1"/>
    <col min="2056" max="2056" width="3.140625" style="62" customWidth="1"/>
    <col min="2057" max="2057" width="9.140625" style="62"/>
    <col min="2058" max="2058" width="10.28515625" style="62" customWidth="1"/>
    <col min="2059" max="2059" width="82.140625" style="62" customWidth="1"/>
    <col min="2060" max="2060" width="13.5703125" style="62" customWidth="1"/>
    <col min="2061" max="2304" width="9.140625" style="62"/>
    <col min="2305" max="2305" width="4.28515625" style="62" customWidth="1"/>
    <col min="2306" max="2306" width="6.5703125" style="62" customWidth="1"/>
    <col min="2307" max="2307" width="39" style="62" customWidth="1"/>
    <col min="2308" max="2308" width="60.7109375" style="62" customWidth="1"/>
    <col min="2309" max="2309" width="19.7109375" style="62" customWidth="1"/>
    <col min="2310" max="2310" width="6.85546875" style="62" customWidth="1"/>
    <col min="2311" max="2311" width="3.85546875" style="62" customWidth="1"/>
    <col min="2312" max="2312" width="3.140625" style="62" customWidth="1"/>
    <col min="2313" max="2313" width="9.140625" style="62"/>
    <col min="2314" max="2314" width="10.28515625" style="62" customWidth="1"/>
    <col min="2315" max="2315" width="82.140625" style="62" customWidth="1"/>
    <col min="2316" max="2316" width="13.5703125" style="62" customWidth="1"/>
    <col min="2317" max="2560" width="9.140625" style="62"/>
    <col min="2561" max="2561" width="4.28515625" style="62" customWidth="1"/>
    <col min="2562" max="2562" width="6.5703125" style="62" customWidth="1"/>
    <col min="2563" max="2563" width="39" style="62" customWidth="1"/>
    <col min="2564" max="2564" width="60.7109375" style="62" customWidth="1"/>
    <col min="2565" max="2565" width="19.7109375" style="62" customWidth="1"/>
    <col min="2566" max="2566" width="6.85546875" style="62" customWidth="1"/>
    <col min="2567" max="2567" width="3.85546875" style="62" customWidth="1"/>
    <col min="2568" max="2568" width="3.140625" style="62" customWidth="1"/>
    <col min="2569" max="2569" width="9.140625" style="62"/>
    <col min="2570" max="2570" width="10.28515625" style="62" customWidth="1"/>
    <col min="2571" max="2571" width="82.140625" style="62" customWidth="1"/>
    <col min="2572" max="2572" width="13.5703125" style="62" customWidth="1"/>
    <col min="2573" max="2816" width="9.140625" style="62"/>
    <col min="2817" max="2817" width="4.28515625" style="62" customWidth="1"/>
    <col min="2818" max="2818" width="6.5703125" style="62" customWidth="1"/>
    <col min="2819" max="2819" width="39" style="62" customWidth="1"/>
    <col min="2820" max="2820" width="60.7109375" style="62" customWidth="1"/>
    <col min="2821" max="2821" width="19.7109375" style="62" customWidth="1"/>
    <col min="2822" max="2822" width="6.85546875" style="62" customWidth="1"/>
    <col min="2823" max="2823" width="3.85546875" style="62" customWidth="1"/>
    <col min="2824" max="2824" width="3.140625" style="62" customWidth="1"/>
    <col min="2825" max="2825" width="9.140625" style="62"/>
    <col min="2826" max="2826" width="10.28515625" style="62" customWidth="1"/>
    <col min="2827" max="2827" width="82.140625" style="62" customWidth="1"/>
    <col min="2828" max="2828" width="13.5703125" style="62" customWidth="1"/>
    <col min="2829" max="3072" width="9.140625" style="62"/>
    <col min="3073" max="3073" width="4.28515625" style="62" customWidth="1"/>
    <col min="3074" max="3074" width="6.5703125" style="62" customWidth="1"/>
    <col min="3075" max="3075" width="39" style="62" customWidth="1"/>
    <col min="3076" max="3076" width="60.7109375" style="62" customWidth="1"/>
    <col min="3077" max="3077" width="19.7109375" style="62" customWidth="1"/>
    <col min="3078" max="3078" width="6.85546875" style="62" customWidth="1"/>
    <col min="3079" max="3079" width="3.85546875" style="62" customWidth="1"/>
    <col min="3080" max="3080" width="3.140625" style="62" customWidth="1"/>
    <col min="3081" max="3081" width="9.140625" style="62"/>
    <col min="3082" max="3082" width="10.28515625" style="62" customWidth="1"/>
    <col min="3083" max="3083" width="82.140625" style="62" customWidth="1"/>
    <col min="3084" max="3084" width="13.5703125" style="62" customWidth="1"/>
    <col min="3085" max="3328" width="9.140625" style="62"/>
    <col min="3329" max="3329" width="4.28515625" style="62" customWidth="1"/>
    <col min="3330" max="3330" width="6.5703125" style="62" customWidth="1"/>
    <col min="3331" max="3331" width="39" style="62" customWidth="1"/>
    <col min="3332" max="3332" width="60.7109375" style="62" customWidth="1"/>
    <col min="3333" max="3333" width="19.7109375" style="62" customWidth="1"/>
    <col min="3334" max="3334" width="6.85546875" style="62" customWidth="1"/>
    <col min="3335" max="3335" width="3.85546875" style="62" customWidth="1"/>
    <col min="3336" max="3336" width="3.140625" style="62" customWidth="1"/>
    <col min="3337" max="3337" width="9.140625" style="62"/>
    <col min="3338" max="3338" width="10.28515625" style="62" customWidth="1"/>
    <col min="3339" max="3339" width="82.140625" style="62" customWidth="1"/>
    <col min="3340" max="3340" width="13.5703125" style="62" customWidth="1"/>
    <col min="3341" max="3584" width="9.140625" style="62"/>
    <col min="3585" max="3585" width="4.28515625" style="62" customWidth="1"/>
    <col min="3586" max="3586" width="6.5703125" style="62" customWidth="1"/>
    <col min="3587" max="3587" width="39" style="62" customWidth="1"/>
    <col min="3588" max="3588" width="60.7109375" style="62" customWidth="1"/>
    <col min="3589" max="3589" width="19.7109375" style="62" customWidth="1"/>
    <col min="3590" max="3590" width="6.85546875" style="62" customWidth="1"/>
    <col min="3591" max="3591" width="3.85546875" style="62" customWidth="1"/>
    <col min="3592" max="3592" width="3.140625" style="62" customWidth="1"/>
    <col min="3593" max="3593" width="9.140625" style="62"/>
    <col min="3594" max="3594" width="10.28515625" style="62" customWidth="1"/>
    <col min="3595" max="3595" width="82.140625" style="62" customWidth="1"/>
    <col min="3596" max="3596" width="13.5703125" style="62" customWidth="1"/>
    <col min="3597" max="3840" width="9.140625" style="62"/>
    <col min="3841" max="3841" width="4.28515625" style="62" customWidth="1"/>
    <col min="3842" max="3842" width="6.5703125" style="62" customWidth="1"/>
    <col min="3843" max="3843" width="39" style="62" customWidth="1"/>
    <col min="3844" max="3844" width="60.7109375" style="62" customWidth="1"/>
    <col min="3845" max="3845" width="19.7109375" style="62" customWidth="1"/>
    <col min="3846" max="3846" width="6.85546875" style="62" customWidth="1"/>
    <col min="3847" max="3847" width="3.85546875" style="62" customWidth="1"/>
    <col min="3848" max="3848" width="3.140625" style="62" customWidth="1"/>
    <col min="3849" max="3849" width="9.140625" style="62"/>
    <col min="3850" max="3850" width="10.28515625" style="62" customWidth="1"/>
    <col min="3851" max="3851" width="82.140625" style="62" customWidth="1"/>
    <col min="3852" max="3852" width="13.5703125" style="62" customWidth="1"/>
    <col min="3853" max="4096" width="9.140625" style="62"/>
    <col min="4097" max="4097" width="4.28515625" style="62" customWidth="1"/>
    <col min="4098" max="4098" width="6.5703125" style="62" customWidth="1"/>
    <col min="4099" max="4099" width="39" style="62" customWidth="1"/>
    <col min="4100" max="4100" width="60.7109375" style="62" customWidth="1"/>
    <col min="4101" max="4101" width="19.7109375" style="62" customWidth="1"/>
    <col min="4102" max="4102" width="6.85546875" style="62" customWidth="1"/>
    <col min="4103" max="4103" width="3.85546875" style="62" customWidth="1"/>
    <col min="4104" max="4104" width="3.140625" style="62" customWidth="1"/>
    <col min="4105" max="4105" width="9.140625" style="62"/>
    <col min="4106" max="4106" width="10.28515625" style="62" customWidth="1"/>
    <col min="4107" max="4107" width="82.140625" style="62" customWidth="1"/>
    <col min="4108" max="4108" width="13.5703125" style="62" customWidth="1"/>
    <col min="4109" max="4352" width="9.140625" style="62"/>
    <col min="4353" max="4353" width="4.28515625" style="62" customWidth="1"/>
    <col min="4354" max="4354" width="6.5703125" style="62" customWidth="1"/>
    <col min="4355" max="4355" width="39" style="62" customWidth="1"/>
    <col min="4356" max="4356" width="60.7109375" style="62" customWidth="1"/>
    <col min="4357" max="4357" width="19.7109375" style="62" customWidth="1"/>
    <col min="4358" max="4358" width="6.85546875" style="62" customWidth="1"/>
    <col min="4359" max="4359" width="3.85546875" style="62" customWidth="1"/>
    <col min="4360" max="4360" width="3.140625" style="62" customWidth="1"/>
    <col min="4361" max="4361" width="9.140625" style="62"/>
    <col min="4362" max="4362" width="10.28515625" style="62" customWidth="1"/>
    <col min="4363" max="4363" width="82.140625" style="62" customWidth="1"/>
    <col min="4364" max="4364" width="13.5703125" style="62" customWidth="1"/>
    <col min="4365" max="4608" width="9.140625" style="62"/>
    <col min="4609" max="4609" width="4.28515625" style="62" customWidth="1"/>
    <col min="4610" max="4610" width="6.5703125" style="62" customWidth="1"/>
    <col min="4611" max="4611" width="39" style="62" customWidth="1"/>
    <col min="4612" max="4612" width="60.7109375" style="62" customWidth="1"/>
    <col min="4613" max="4613" width="19.7109375" style="62" customWidth="1"/>
    <col min="4614" max="4614" width="6.85546875" style="62" customWidth="1"/>
    <col min="4615" max="4615" width="3.85546875" style="62" customWidth="1"/>
    <col min="4616" max="4616" width="3.140625" style="62" customWidth="1"/>
    <col min="4617" max="4617" width="9.140625" style="62"/>
    <col min="4618" max="4618" width="10.28515625" style="62" customWidth="1"/>
    <col min="4619" max="4619" width="82.140625" style="62" customWidth="1"/>
    <col min="4620" max="4620" width="13.5703125" style="62" customWidth="1"/>
    <col min="4621" max="4864" width="9.140625" style="62"/>
    <col min="4865" max="4865" width="4.28515625" style="62" customWidth="1"/>
    <col min="4866" max="4866" width="6.5703125" style="62" customWidth="1"/>
    <col min="4867" max="4867" width="39" style="62" customWidth="1"/>
    <col min="4868" max="4868" width="60.7109375" style="62" customWidth="1"/>
    <col min="4869" max="4869" width="19.7109375" style="62" customWidth="1"/>
    <col min="4870" max="4870" width="6.85546875" style="62" customWidth="1"/>
    <col min="4871" max="4871" width="3.85546875" style="62" customWidth="1"/>
    <col min="4872" max="4872" width="3.140625" style="62" customWidth="1"/>
    <col min="4873" max="4873" width="9.140625" style="62"/>
    <col min="4874" max="4874" width="10.28515625" style="62" customWidth="1"/>
    <col min="4875" max="4875" width="82.140625" style="62" customWidth="1"/>
    <col min="4876" max="4876" width="13.5703125" style="62" customWidth="1"/>
    <col min="4877" max="5120" width="9.140625" style="62"/>
    <col min="5121" max="5121" width="4.28515625" style="62" customWidth="1"/>
    <col min="5122" max="5122" width="6.5703125" style="62" customWidth="1"/>
    <col min="5123" max="5123" width="39" style="62" customWidth="1"/>
    <col min="5124" max="5124" width="60.7109375" style="62" customWidth="1"/>
    <col min="5125" max="5125" width="19.7109375" style="62" customWidth="1"/>
    <col min="5126" max="5126" width="6.85546875" style="62" customWidth="1"/>
    <col min="5127" max="5127" width="3.85546875" style="62" customWidth="1"/>
    <col min="5128" max="5128" width="3.140625" style="62" customWidth="1"/>
    <col min="5129" max="5129" width="9.140625" style="62"/>
    <col min="5130" max="5130" width="10.28515625" style="62" customWidth="1"/>
    <col min="5131" max="5131" width="82.140625" style="62" customWidth="1"/>
    <col min="5132" max="5132" width="13.5703125" style="62" customWidth="1"/>
    <col min="5133" max="5376" width="9.140625" style="62"/>
    <col min="5377" max="5377" width="4.28515625" style="62" customWidth="1"/>
    <col min="5378" max="5378" width="6.5703125" style="62" customWidth="1"/>
    <col min="5379" max="5379" width="39" style="62" customWidth="1"/>
    <col min="5380" max="5380" width="60.7109375" style="62" customWidth="1"/>
    <col min="5381" max="5381" width="19.7109375" style="62" customWidth="1"/>
    <col min="5382" max="5382" width="6.85546875" style="62" customWidth="1"/>
    <col min="5383" max="5383" width="3.85546875" style="62" customWidth="1"/>
    <col min="5384" max="5384" width="3.140625" style="62" customWidth="1"/>
    <col min="5385" max="5385" width="9.140625" style="62"/>
    <col min="5386" max="5386" width="10.28515625" style="62" customWidth="1"/>
    <col min="5387" max="5387" width="82.140625" style="62" customWidth="1"/>
    <col min="5388" max="5388" width="13.5703125" style="62" customWidth="1"/>
    <col min="5389" max="5632" width="9.140625" style="62"/>
    <col min="5633" max="5633" width="4.28515625" style="62" customWidth="1"/>
    <col min="5634" max="5634" width="6.5703125" style="62" customWidth="1"/>
    <col min="5635" max="5635" width="39" style="62" customWidth="1"/>
    <col min="5636" max="5636" width="60.7109375" style="62" customWidth="1"/>
    <col min="5637" max="5637" width="19.7109375" style="62" customWidth="1"/>
    <col min="5638" max="5638" width="6.85546875" style="62" customWidth="1"/>
    <col min="5639" max="5639" width="3.85546875" style="62" customWidth="1"/>
    <col min="5640" max="5640" width="3.140625" style="62" customWidth="1"/>
    <col min="5641" max="5641" width="9.140625" style="62"/>
    <col min="5642" max="5642" width="10.28515625" style="62" customWidth="1"/>
    <col min="5643" max="5643" width="82.140625" style="62" customWidth="1"/>
    <col min="5644" max="5644" width="13.5703125" style="62" customWidth="1"/>
    <col min="5645" max="5888" width="9.140625" style="62"/>
    <col min="5889" max="5889" width="4.28515625" style="62" customWidth="1"/>
    <col min="5890" max="5890" width="6.5703125" style="62" customWidth="1"/>
    <col min="5891" max="5891" width="39" style="62" customWidth="1"/>
    <col min="5892" max="5892" width="60.7109375" style="62" customWidth="1"/>
    <col min="5893" max="5893" width="19.7109375" style="62" customWidth="1"/>
    <col min="5894" max="5894" width="6.85546875" style="62" customWidth="1"/>
    <col min="5895" max="5895" width="3.85546875" style="62" customWidth="1"/>
    <col min="5896" max="5896" width="3.140625" style="62" customWidth="1"/>
    <col min="5897" max="5897" width="9.140625" style="62"/>
    <col min="5898" max="5898" width="10.28515625" style="62" customWidth="1"/>
    <col min="5899" max="5899" width="82.140625" style="62" customWidth="1"/>
    <col min="5900" max="5900" width="13.5703125" style="62" customWidth="1"/>
    <col min="5901" max="6144" width="9.140625" style="62"/>
    <col min="6145" max="6145" width="4.28515625" style="62" customWidth="1"/>
    <col min="6146" max="6146" width="6.5703125" style="62" customWidth="1"/>
    <col min="6147" max="6147" width="39" style="62" customWidth="1"/>
    <col min="6148" max="6148" width="60.7109375" style="62" customWidth="1"/>
    <col min="6149" max="6149" width="19.7109375" style="62" customWidth="1"/>
    <col min="6150" max="6150" width="6.85546875" style="62" customWidth="1"/>
    <col min="6151" max="6151" width="3.85546875" style="62" customWidth="1"/>
    <col min="6152" max="6152" width="3.140625" style="62" customWidth="1"/>
    <col min="6153" max="6153" width="9.140625" style="62"/>
    <col min="6154" max="6154" width="10.28515625" style="62" customWidth="1"/>
    <col min="6155" max="6155" width="82.140625" style="62" customWidth="1"/>
    <col min="6156" max="6156" width="13.5703125" style="62" customWidth="1"/>
    <col min="6157" max="6400" width="9.140625" style="62"/>
    <col min="6401" max="6401" width="4.28515625" style="62" customWidth="1"/>
    <col min="6402" max="6402" width="6.5703125" style="62" customWidth="1"/>
    <col min="6403" max="6403" width="39" style="62" customWidth="1"/>
    <col min="6404" max="6404" width="60.7109375" style="62" customWidth="1"/>
    <col min="6405" max="6405" width="19.7109375" style="62" customWidth="1"/>
    <col min="6406" max="6406" width="6.85546875" style="62" customWidth="1"/>
    <col min="6407" max="6407" width="3.85546875" style="62" customWidth="1"/>
    <col min="6408" max="6408" width="3.140625" style="62" customWidth="1"/>
    <col min="6409" max="6409" width="9.140625" style="62"/>
    <col min="6410" max="6410" width="10.28515625" style="62" customWidth="1"/>
    <col min="6411" max="6411" width="82.140625" style="62" customWidth="1"/>
    <col min="6412" max="6412" width="13.5703125" style="62" customWidth="1"/>
    <col min="6413" max="6656" width="9.140625" style="62"/>
    <col min="6657" max="6657" width="4.28515625" style="62" customWidth="1"/>
    <col min="6658" max="6658" width="6.5703125" style="62" customWidth="1"/>
    <col min="6659" max="6659" width="39" style="62" customWidth="1"/>
    <col min="6660" max="6660" width="60.7109375" style="62" customWidth="1"/>
    <col min="6661" max="6661" width="19.7109375" style="62" customWidth="1"/>
    <col min="6662" max="6662" width="6.85546875" style="62" customWidth="1"/>
    <col min="6663" max="6663" width="3.85546875" style="62" customWidth="1"/>
    <col min="6664" max="6664" width="3.140625" style="62" customWidth="1"/>
    <col min="6665" max="6665" width="9.140625" style="62"/>
    <col min="6666" max="6666" width="10.28515625" style="62" customWidth="1"/>
    <col min="6667" max="6667" width="82.140625" style="62" customWidth="1"/>
    <col min="6668" max="6668" width="13.5703125" style="62" customWidth="1"/>
    <col min="6669" max="6912" width="9.140625" style="62"/>
    <col min="6913" max="6913" width="4.28515625" style="62" customWidth="1"/>
    <col min="6914" max="6914" width="6.5703125" style="62" customWidth="1"/>
    <col min="6915" max="6915" width="39" style="62" customWidth="1"/>
    <col min="6916" max="6916" width="60.7109375" style="62" customWidth="1"/>
    <col min="6917" max="6917" width="19.7109375" style="62" customWidth="1"/>
    <col min="6918" max="6918" width="6.85546875" style="62" customWidth="1"/>
    <col min="6919" max="6919" width="3.85546875" style="62" customWidth="1"/>
    <col min="6920" max="6920" width="3.140625" style="62" customWidth="1"/>
    <col min="6921" max="6921" width="9.140625" style="62"/>
    <col min="6922" max="6922" width="10.28515625" style="62" customWidth="1"/>
    <col min="6923" max="6923" width="82.140625" style="62" customWidth="1"/>
    <col min="6924" max="6924" width="13.5703125" style="62" customWidth="1"/>
    <col min="6925" max="7168" width="9.140625" style="62"/>
    <col min="7169" max="7169" width="4.28515625" style="62" customWidth="1"/>
    <col min="7170" max="7170" width="6.5703125" style="62" customWidth="1"/>
    <col min="7171" max="7171" width="39" style="62" customWidth="1"/>
    <col min="7172" max="7172" width="60.7109375" style="62" customWidth="1"/>
    <col min="7173" max="7173" width="19.7109375" style="62" customWidth="1"/>
    <col min="7174" max="7174" width="6.85546875" style="62" customWidth="1"/>
    <col min="7175" max="7175" width="3.85546875" style="62" customWidth="1"/>
    <col min="7176" max="7176" width="3.140625" style="62" customWidth="1"/>
    <col min="7177" max="7177" width="9.140625" style="62"/>
    <col min="7178" max="7178" width="10.28515625" style="62" customWidth="1"/>
    <col min="7179" max="7179" width="82.140625" style="62" customWidth="1"/>
    <col min="7180" max="7180" width="13.5703125" style="62" customWidth="1"/>
    <col min="7181" max="7424" width="9.140625" style="62"/>
    <col min="7425" max="7425" width="4.28515625" style="62" customWidth="1"/>
    <col min="7426" max="7426" width="6.5703125" style="62" customWidth="1"/>
    <col min="7427" max="7427" width="39" style="62" customWidth="1"/>
    <col min="7428" max="7428" width="60.7109375" style="62" customWidth="1"/>
    <col min="7429" max="7429" width="19.7109375" style="62" customWidth="1"/>
    <col min="7430" max="7430" width="6.85546875" style="62" customWidth="1"/>
    <col min="7431" max="7431" width="3.85546875" style="62" customWidth="1"/>
    <col min="7432" max="7432" width="3.140625" style="62" customWidth="1"/>
    <col min="7433" max="7433" width="9.140625" style="62"/>
    <col min="7434" max="7434" width="10.28515625" style="62" customWidth="1"/>
    <col min="7435" max="7435" width="82.140625" style="62" customWidth="1"/>
    <col min="7436" max="7436" width="13.5703125" style="62" customWidth="1"/>
    <col min="7437" max="7680" width="9.140625" style="62"/>
    <col min="7681" max="7681" width="4.28515625" style="62" customWidth="1"/>
    <col min="7682" max="7682" width="6.5703125" style="62" customWidth="1"/>
    <col min="7683" max="7683" width="39" style="62" customWidth="1"/>
    <col min="7684" max="7684" width="60.7109375" style="62" customWidth="1"/>
    <col min="7685" max="7685" width="19.7109375" style="62" customWidth="1"/>
    <col min="7686" max="7686" width="6.85546875" style="62" customWidth="1"/>
    <col min="7687" max="7687" width="3.85546875" style="62" customWidth="1"/>
    <col min="7688" max="7688" width="3.140625" style="62" customWidth="1"/>
    <col min="7689" max="7689" width="9.140625" style="62"/>
    <col min="7690" max="7690" width="10.28515625" style="62" customWidth="1"/>
    <col min="7691" max="7691" width="82.140625" style="62" customWidth="1"/>
    <col min="7692" max="7692" width="13.5703125" style="62" customWidth="1"/>
    <col min="7693" max="7936" width="9.140625" style="62"/>
    <col min="7937" max="7937" width="4.28515625" style="62" customWidth="1"/>
    <col min="7938" max="7938" width="6.5703125" style="62" customWidth="1"/>
    <col min="7939" max="7939" width="39" style="62" customWidth="1"/>
    <col min="7940" max="7940" width="60.7109375" style="62" customWidth="1"/>
    <col min="7941" max="7941" width="19.7109375" style="62" customWidth="1"/>
    <col min="7942" max="7942" width="6.85546875" style="62" customWidth="1"/>
    <col min="7943" max="7943" width="3.85546875" style="62" customWidth="1"/>
    <col min="7944" max="7944" width="3.140625" style="62" customWidth="1"/>
    <col min="7945" max="7945" width="9.140625" style="62"/>
    <col min="7946" max="7946" width="10.28515625" style="62" customWidth="1"/>
    <col min="7947" max="7947" width="82.140625" style="62" customWidth="1"/>
    <col min="7948" max="7948" width="13.5703125" style="62" customWidth="1"/>
    <col min="7949" max="8192" width="9.140625" style="62"/>
    <col min="8193" max="8193" width="4.28515625" style="62" customWidth="1"/>
    <col min="8194" max="8194" width="6.5703125" style="62" customWidth="1"/>
    <col min="8195" max="8195" width="39" style="62" customWidth="1"/>
    <col min="8196" max="8196" width="60.7109375" style="62" customWidth="1"/>
    <col min="8197" max="8197" width="19.7109375" style="62" customWidth="1"/>
    <col min="8198" max="8198" width="6.85546875" style="62" customWidth="1"/>
    <col min="8199" max="8199" width="3.85546875" style="62" customWidth="1"/>
    <col min="8200" max="8200" width="3.140625" style="62" customWidth="1"/>
    <col min="8201" max="8201" width="9.140625" style="62"/>
    <col min="8202" max="8202" width="10.28515625" style="62" customWidth="1"/>
    <col min="8203" max="8203" width="82.140625" style="62" customWidth="1"/>
    <col min="8204" max="8204" width="13.5703125" style="62" customWidth="1"/>
    <col min="8205" max="8448" width="9.140625" style="62"/>
    <col min="8449" max="8449" width="4.28515625" style="62" customWidth="1"/>
    <col min="8450" max="8450" width="6.5703125" style="62" customWidth="1"/>
    <col min="8451" max="8451" width="39" style="62" customWidth="1"/>
    <col min="8452" max="8452" width="60.7109375" style="62" customWidth="1"/>
    <col min="8453" max="8453" width="19.7109375" style="62" customWidth="1"/>
    <col min="8454" max="8454" width="6.85546875" style="62" customWidth="1"/>
    <col min="8455" max="8455" width="3.85546875" style="62" customWidth="1"/>
    <col min="8456" max="8456" width="3.140625" style="62" customWidth="1"/>
    <col min="8457" max="8457" width="9.140625" style="62"/>
    <col min="8458" max="8458" width="10.28515625" style="62" customWidth="1"/>
    <col min="8459" max="8459" width="82.140625" style="62" customWidth="1"/>
    <col min="8460" max="8460" width="13.5703125" style="62" customWidth="1"/>
    <col min="8461" max="8704" width="9.140625" style="62"/>
    <col min="8705" max="8705" width="4.28515625" style="62" customWidth="1"/>
    <col min="8706" max="8706" width="6.5703125" style="62" customWidth="1"/>
    <col min="8707" max="8707" width="39" style="62" customWidth="1"/>
    <col min="8708" max="8708" width="60.7109375" style="62" customWidth="1"/>
    <col min="8709" max="8709" width="19.7109375" style="62" customWidth="1"/>
    <col min="8710" max="8710" width="6.85546875" style="62" customWidth="1"/>
    <col min="8711" max="8711" width="3.85546875" style="62" customWidth="1"/>
    <col min="8712" max="8712" width="3.140625" style="62" customWidth="1"/>
    <col min="8713" max="8713" width="9.140625" style="62"/>
    <col min="8714" max="8714" width="10.28515625" style="62" customWidth="1"/>
    <col min="8715" max="8715" width="82.140625" style="62" customWidth="1"/>
    <col min="8716" max="8716" width="13.5703125" style="62" customWidth="1"/>
    <col min="8717" max="8960" width="9.140625" style="62"/>
    <col min="8961" max="8961" width="4.28515625" style="62" customWidth="1"/>
    <col min="8962" max="8962" width="6.5703125" style="62" customWidth="1"/>
    <col min="8963" max="8963" width="39" style="62" customWidth="1"/>
    <col min="8964" max="8964" width="60.7109375" style="62" customWidth="1"/>
    <col min="8965" max="8965" width="19.7109375" style="62" customWidth="1"/>
    <col min="8966" max="8966" width="6.85546875" style="62" customWidth="1"/>
    <col min="8967" max="8967" width="3.85546875" style="62" customWidth="1"/>
    <col min="8968" max="8968" width="3.140625" style="62" customWidth="1"/>
    <col min="8969" max="8969" width="9.140625" style="62"/>
    <col min="8970" max="8970" width="10.28515625" style="62" customWidth="1"/>
    <col min="8971" max="8971" width="82.140625" style="62" customWidth="1"/>
    <col min="8972" max="8972" width="13.5703125" style="62" customWidth="1"/>
    <col min="8973" max="9216" width="9.140625" style="62"/>
    <col min="9217" max="9217" width="4.28515625" style="62" customWidth="1"/>
    <col min="9218" max="9218" width="6.5703125" style="62" customWidth="1"/>
    <col min="9219" max="9219" width="39" style="62" customWidth="1"/>
    <col min="9220" max="9220" width="60.7109375" style="62" customWidth="1"/>
    <col min="9221" max="9221" width="19.7109375" style="62" customWidth="1"/>
    <col min="9222" max="9222" width="6.85546875" style="62" customWidth="1"/>
    <col min="9223" max="9223" width="3.85546875" style="62" customWidth="1"/>
    <col min="9224" max="9224" width="3.140625" style="62" customWidth="1"/>
    <col min="9225" max="9225" width="9.140625" style="62"/>
    <col min="9226" max="9226" width="10.28515625" style="62" customWidth="1"/>
    <col min="9227" max="9227" width="82.140625" style="62" customWidth="1"/>
    <col min="9228" max="9228" width="13.5703125" style="62" customWidth="1"/>
    <col min="9229" max="9472" width="9.140625" style="62"/>
    <col min="9473" max="9473" width="4.28515625" style="62" customWidth="1"/>
    <col min="9474" max="9474" width="6.5703125" style="62" customWidth="1"/>
    <col min="9475" max="9475" width="39" style="62" customWidth="1"/>
    <col min="9476" max="9476" width="60.7109375" style="62" customWidth="1"/>
    <col min="9477" max="9477" width="19.7109375" style="62" customWidth="1"/>
    <col min="9478" max="9478" width="6.85546875" style="62" customWidth="1"/>
    <col min="9479" max="9479" width="3.85546875" style="62" customWidth="1"/>
    <col min="9480" max="9480" width="3.140625" style="62" customWidth="1"/>
    <col min="9481" max="9481" width="9.140625" style="62"/>
    <col min="9482" max="9482" width="10.28515625" style="62" customWidth="1"/>
    <col min="9483" max="9483" width="82.140625" style="62" customWidth="1"/>
    <col min="9484" max="9484" width="13.5703125" style="62" customWidth="1"/>
    <col min="9485" max="9728" width="9.140625" style="62"/>
    <col min="9729" max="9729" width="4.28515625" style="62" customWidth="1"/>
    <col min="9730" max="9730" width="6.5703125" style="62" customWidth="1"/>
    <col min="9731" max="9731" width="39" style="62" customWidth="1"/>
    <col min="9732" max="9732" width="60.7109375" style="62" customWidth="1"/>
    <col min="9733" max="9733" width="19.7109375" style="62" customWidth="1"/>
    <col min="9734" max="9734" width="6.85546875" style="62" customWidth="1"/>
    <col min="9735" max="9735" width="3.85546875" style="62" customWidth="1"/>
    <col min="9736" max="9736" width="3.140625" style="62" customWidth="1"/>
    <col min="9737" max="9737" width="9.140625" style="62"/>
    <col min="9738" max="9738" width="10.28515625" style="62" customWidth="1"/>
    <col min="9739" max="9739" width="82.140625" style="62" customWidth="1"/>
    <col min="9740" max="9740" width="13.5703125" style="62" customWidth="1"/>
    <col min="9741" max="9984" width="9.140625" style="62"/>
    <col min="9985" max="9985" width="4.28515625" style="62" customWidth="1"/>
    <col min="9986" max="9986" width="6.5703125" style="62" customWidth="1"/>
    <col min="9987" max="9987" width="39" style="62" customWidth="1"/>
    <col min="9988" max="9988" width="60.7109375" style="62" customWidth="1"/>
    <col min="9989" max="9989" width="19.7109375" style="62" customWidth="1"/>
    <col min="9990" max="9990" width="6.85546875" style="62" customWidth="1"/>
    <col min="9991" max="9991" width="3.85546875" style="62" customWidth="1"/>
    <col min="9992" max="9992" width="3.140625" style="62" customWidth="1"/>
    <col min="9993" max="9993" width="9.140625" style="62"/>
    <col min="9994" max="9994" width="10.28515625" style="62" customWidth="1"/>
    <col min="9995" max="9995" width="82.140625" style="62" customWidth="1"/>
    <col min="9996" max="9996" width="13.5703125" style="62" customWidth="1"/>
    <col min="9997" max="10240" width="9.140625" style="62"/>
    <col min="10241" max="10241" width="4.28515625" style="62" customWidth="1"/>
    <col min="10242" max="10242" width="6.5703125" style="62" customWidth="1"/>
    <col min="10243" max="10243" width="39" style="62" customWidth="1"/>
    <col min="10244" max="10244" width="60.7109375" style="62" customWidth="1"/>
    <col min="10245" max="10245" width="19.7109375" style="62" customWidth="1"/>
    <col min="10246" max="10246" width="6.85546875" style="62" customWidth="1"/>
    <col min="10247" max="10247" width="3.85546875" style="62" customWidth="1"/>
    <col min="10248" max="10248" width="3.140625" style="62" customWidth="1"/>
    <col min="10249" max="10249" width="9.140625" style="62"/>
    <col min="10250" max="10250" width="10.28515625" style="62" customWidth="1"/>
    <col min="10251" max="10251" width="82.140625" style="62" customWidth="1"/>
    <col min="10252" max="10252" width="13.5703125" style="62" customWidth="1"/>
    <col min="10253" max="10496" width="9.140625" style="62"/>
    <col min="10497" max="10497" width="4.28515625" style="62" customWidth="1"/>
    <col min="10498" max="10498" width="6.5703125" style="62" customWidth="1"/>
    <col min="10499" max="10499" width="39" style="62" customWidth="1"/>
    <col min="10500" max="10500" width="60.7109375" style="62" customWidth="1"/>
    <col min="10501" max="10501" width="19.7109375" style="62" customWidth="1"/>
    <col min="10502" max="10502" width="6.85546875" style="62" customWidth="1"/>
    <col min="10503" max="10503" width="3.85546875" style="62" customWidth="1"/>
    <col min="10504" max="10504" width="3.140625" style="62" customWidth="1"/>
    <col min="10505" max="10505" width="9.140625" style="62"/>
    <col min="10506" max="10506" width="10.28515625" style="62" customWidth="1"/>
    <col min="10507" max="10507" width="82.140625" style="62" customWidth="1"/>
    <col min="10508" max="10508" width="13.5703125" style="62" customWidth="1"/>
    <col min="10509" max="10752" width="9.140625" style="62"/>
    <col min="10753" max="10753" width="4.28515625" style="62" customWidth="1"/>
    <col min="10754" max="10754" width="6.5703125" style="62" customWidth="1"/>
    <col min="10755" max="10755" width="39" style="62" customWidth="1"/>
    <col min="10756" max="10756" width="60.7109375" style="62" customWidth="1"/>
    <col min="10757" max="10757" width="19.7109375" style="62" customWidth="1"/>
    <col min="10758" max="10758" width="6.85546875" style="62" customWidth="1"/>
    <col min="10759" max="10759" width="3.85546875" style="62" customWidth="1"/>
    <col min="10760" max="10760" width="3.140625" style="62" customWidth="1"/>
    <col min="10761" max="10761" width="9.140625" style="62"/>
    <col min="10762" max="10762" width="10.28515625" style="62" customWidth="1"/>
    <col min="10763" max="10763" width="82.140625" style="62" customWidth="1"/>
    <col min="10764" max="10764" width="13.5703125" style="62" customWidth="1"/>
    <col min="10765" max="11008" width="9.140625" style="62"/>
    <col min="11009" max="11009" width="4.28515625" style="62" customWidth="1"/>
    <col min="11010" max="11010" width="6.5703125" style="62" customWidth="1"/>
    <col min="11011" max="11011" width="39" style="62" customWidth="1"/>
    <col min="11012" max="11012" width="60.7109375" style="62" customWidth="1"/>
    <col min="11013" max="11013" width="19.7109375" style="62" customWidth="1"/>
    <col min="11014" max="11014" width="6.85546875" style="62" customWidth="1"/>
    <col min="11015" max="11015" width="3.85546875" style="62" customWidth="1"/>
    <col min="11016" max="11016" width="3.140625" style="62" customWidth="1"/>
    <col min="11017" max="11017" width="9.140625" style="62"/>
    <col min="11018" max="11018" width="10.28515625" style="62" customWidth="1"/>
    <col min="11019" max="11019" width="82.140625" style="62" customWidth="1"/>
    <col min="11020" max="11020" width="13.5703125" style="62" customWidth="1"/>
    <col min="11021" max="11264" width="9.140625" style="62"/>
    <col min="11265" max="11265" width="4.28515625" style="62" customWidth="1"/>
    <col min="11266" max="11266" width="6.5703125" style="62" customWidth="1"/>
    <col min="11267" max="11267" width="39" style="62" customWidth="1"/>
    <col min="11268" max="11268" width="60.7109375" style="62" customWidth="1"/>
    <col min="11269" max="11269" width="19.7109375" style="62" customWidth="1"/>
    <col min="11270" max="11270" width="6.85546875" style="62" customWidth="1"/>
    <col min="11271" max="11271" width="3.85546875" style="62" customWidth="1"/>
    <col min="11272" max="11272" width="3.140625" style="62" customWidth="1"/>
    <col min="11273" max="11273" width="9.140625" style="62"/>
    <col min="11274" max="11274" width="10.28515625" style="62" customWidth="1"/>
    <col min="11275" max="11275" width="82.140625" style="62" customWidth="1"/>
    <col min="11276" max="11276" width="13.5703125" style="62" customWidth="1"/>
    <col min="11277" max="11520" width="9.140625" style="62"/>
    <col min="11521" max="11521" width="4.28515625" style="62" customWidth="1"/>
    <col min="11522" max="11522" width="6.5703125" style="62" customWidth="1"/>
    <col min="11523" max="11523" width="39" style="62" customWidth="1"/>
    <col min="11524" max="11524" width="60.7109375" style="62" customWidth="1"/>
    <col min="11525" max="11525" width="19.7109375" style="62" customWidth="1"/>
    <col min="11526" max="11526" width="6.85546875" style="62" customWidth="1"/>
    <col min="11527" max="11527" width="3.85546875" style="62" customWidth="1"/>
    <col min="11528" max="11528" width="3.140625" style="62" customWidth="1"/>
    <col min="11529" max="11529" width="9.140625" style="62"/>
    <col min="11530" max="11530" width="10.28515625" style="62" customWidth="1"/>
    <col min="11531" max="11531" width="82.140625" style="62" customWidth="1"/>
    <col min="11532" max="11532" width="13.5703125" style="62" customWidth="1"/>
    <col min="11533" max="11776" width="9.140625" style="62"/>
    <col min="11777" max="11777" width="4.28515625" style="62" customWidth="1"/>
    <col min="11778" max="11778" width="6.5703125" style="62" customWidth="1"/>
    <col min="11779" max="11779" width="39" style="62" customWidth="1"/>
    <col min="11780" max="11780" width="60.7109375" style="62" customWidth="1"/>
    <col min="11781" max="11781" width="19.7109375" style="62" customWidth="1"/>
    <col min="11782" max="11782" width="6.85546875" style="62" customWidth="1"/>
    <col min="11783" max="11783" width="3.85546875" style="62" customWidth="1"/>
    <col min="11784" max="11784" width="3.140625" style="62" customWidth="1"/>
    <col min="11785" max="11785" width="9.140625" style="62"/>
    <col min="11786" max="11786" width="10.28515625" style="62" customWidth="1"/>
    <col min="11787" max="11787" width="82.140625" style="62" customWidth="1"/>
    <col min="11788" max="11788" width="13.5703125" style="62" customWidth="1"/>
    <col min="11789" max="12032" width="9.140625" style="62"/>
    <col min="12033" max="12033" width="4.28515625" style="62" customWidth="1"/>
    <col min="12034" max="12034" width="6.5703125" style="62" customWidth="1"/>
    <col min="12035" max="12035" width="39" style="62" customWidth="1"/>
    <col min="12036" max="12036" width="60.7109375" style="62" customWidth="1"/>
    <col min="12037" max="12037" width="19.7109375" style="62" customWidth="1"/>
    <col min="12038" max="12038" width="6.85546875" style="62" customWidth="1"/>
    <col min="12039" max="12039" width="3.85546875" style="62" customWidth="1"/>
    <col min="12040" max="12040" width="3.140625" style="62" customWidth="1"/>
    <col min="12041" max="12041" width="9.140625" style="62"/>
    <col min="12042" max="12042" width="10.28515625" style="62" customWidth="1"/>
    <col min="12043" max="12043" width="82.140625" style="62" customWidth="1"/>
    <col min="12044" max="12044" width="13.5703125" style="62" customWidth="1"/>
    <col min="12045" max="12288" width="9.140625" style="62"/>
    <col min="12289" max="12289" width="4.28515625" style="62" customWidth="1"/>
    <col min="12290" max="12290" width="6.5703125" style="62" customWidth="1"/>
    <col min="12291" max="12291" width="39" style="62" customWidth="1"/>
    <col min="12292" max="12292" width="60.7109375" style="62" customWidth="1"/>
    <col min="12293" max="12293" width="19.7109375" style="62" customWidth="1"/>
    <col min="12294" max="12294" width="6.85546875" style="62" customWidth="1"/>
    <col min="12295" max="12295" width="3.85546875" style="62" customWidth="1"/>
    <col min="12296" max="12296" width="3.140625" style="62" customWidth="1"/>
    <col min="12297" max="12297" width="9.140625" style="62"/>
    <col min="12298" max="12298" width="10.28515625" style="62" customWidth="1"/>
    <col min="12299" max="12299" width="82.140625" style="62" customWidth="1"/>
    <col min="12300" max="12300" width="13.5703125" style="62" customWidth="1"/>
    <col min="12301" max="12544" width="9.140625" style="62"/>
    <col min="12545" max="12545" width="4.28515625" style="62" customWidth="1"/>
    <col min="12546" max="12546" width="6.5703125" style="62" customWidth="1"/>
    <col min="12547" max="12547" width="39" style="62" customWidth="1"/>
    <col min="12548" max="12548" width="60.7109375" style="62" customWidth="1"/>
    <col min="12549" max="12549" width="19.7109375" style="62" customWidth="1"/>
    <col min="12550" max="12550" width="6.85546875" style="62" customWidth="1"/>
    <col min="12551" max="12551" width="3.85546875" style="62" customWidth="1"/>
    <col min="12552" max="12552" width="3.140625" style="62" customWidth="1"/>
    <col min="12553" max="12553" width="9.140625" style="62"/>
    <col min="12554" max="12554" width="10.28515625" style="62" customWidth="1"/>
    <col min="12555" max="12555" width="82.140625" style="62" customWidth="1"/>
    <col min="12556" max="12556" width="13.5703125" style="62" customWidth="1"/>
    <col min="12557" max="12800" width="9.140625" style="62"/>
    <col min="12801" max="12801" width="4.28515625" style="62" customWidth="1"/>
    <col min="12802" max="12802" width="6.5703125" style="62" customWidth="1"/>
    <col min="12803" max="12803" width="39" style="62" customWidth="1"/>
    <col min="12804" max="12804" width="60.7109375" style="62" customWidth="1"/>
    <col min="12805" max="12805" width="19.7109375" style="62" customWidth="1"/>
    <col min="12806" max="12806" width="6.85546875" style="62" customWidth="1"/>
    <col min="12807" max="12807" width="3.85546875" style="62" customWidth="1"/>
    <col min="12808" max="12808" width="3.140625" style="62" customWidth="1"/>
    <col min="12809" max="12809" width="9.140625" style="62"/>
    <col min="12810" max="12810" width="10.28515625" style="62" customWidth="1"/>
    <col min="12811" max="12811" width="82.140625" style="62" customWidth="1"/>
    <col min="12812" max="12812" width="13.5703125" style="62" customWidth="1"/>
    <col min="12813" max="13056" width="9.140625" style="62"/>
    <col min="13057" max="13057" width="4.28515625" style="62" customWidth="1"/>
    <col min="13058" max="13058" width="6.5703125" style="62" customWidth="1"/>
    <col min="13059" max="13059" width="39" style="62" customWidth="1"/>
    <col min="13060" max="13060" width="60.7109375" style="62" customWidth="1"/>
    <col min="13061" max="13061" width="19.7109375" style="62" customWidth="1"/>
    <col min="13062" max="13062" width="6.85546875" style="62" customWidth="1"/>
    <col min="13063" max="13063" width="3.85546875" style="62" customWidth="1"/>
    <col min="13064" max="13064" width="3.140625" style="62" customWidth="1"/>
    <col min="13065" max="13065" width="9.140625" style="62"/>
    <col min="13066" max="13066" width="10.28515625" style="62" customWidth="1"/>
    <col min="13067" max="13067" width="82.140625" style="62" customWidth="1"/>
    <col min="13068" max="13068" width="13.5703125" style="62" customWidth="1"/>
    <col min="13069" max="13312" width="9.140625" style="62"/>
    <col min="13313" max="13313" width="4.28515625" style="62" customWidth="1"/>
    <col min="13314" max="13314" width="6.5703125" style="62" customWidth="1"/>
    <col min="13315" max="13315" width="39" style="62" customWidth="1"/>
    <col min="13316" max="13316" width="60.7109375" style="62" customWidth="1"/>
    <col min="13317" max="13317" width="19.7109375" style="62" customWidth="1"/>
    <col min="13318" max="13318" width="6.85546875" style="62" customWidth="1"/>
    <col min="13319" max="13319" width="3.85546875" style="62" customWidth="1"/>
    <col min="13320" max="13320" width="3.140625" style="62" customWidth="1"/>
    <col min="13321" max="13321" width="9.140625" style="62"/>
    <col min="13322" max="13322" width="10.28515625" style="62" customWidth="1"/>
    <col min="13323" max="13323" width="82.140625" style="62" customWidth="1"/>
    <col min="13324" max="13324" width="13.5703125" style="62" customWidth="1"/>
    <col min="13325" max="13568" width="9.140625" style="62"/>
    <col min="13569" max="13569" width="4.28515625" style="62" customWidth="1"/>
    <col min="13570" max="13570" width="6.5703125" style="62" customWidth="1"/>
    <col min="13571" max="13571" width="39" style="62" customWidth="1"/>
    <col min="13572" max="13572" width="60.7109375" style="62" customWidth="1"/>
    <col min="13573" max="13573" width="19.7109375" style="62" customWidth="1"/>
    <col min="13574" max="13574" width="6.85546875" style="62" customWidth="1"/>
    <col min="13575" max="13575" width="3.85546875" style="62" customWidth="1"/>
    <col min="13576" max="13576" width="3.140625" style="62" customWidth="1"/>
    <col min="13577" max="13577" width="9.140625" style="62"/>
    <col min="13578" max="13578" width="10.28515625" style="62" customWidth="1"/>
    <col min="13579" max="13579" width="82.140625" style="62" customWidth="1"/>
    <col min="13580" max="13580" width="13.5703125" style="62" customWidth="1"/>
    <col min="13581" max="13824" width="9.140625" style="62"/>
    <col min="13825" max="13825" width="4.28515625" style="62" customWidth="1"/>
    <col min="13826" max="13826" width="6.5703125" style="62" customWidth="1"/>
    <col min="13827" max="13827" width="39" style="62" customWidth="1"/>
    <col min="13828" max="13828" width="60.7109375" style="62" customWidth="1"/>
    <col min="13829" max="13829" width="19.7109375" style="62" customWidth="1"/>
    <col min="13830" max="13830" width="6.85546875" style="62" customWidth="1"/>
    <col min="13831" max="13831" width="3.85546875" style="62" customWidth="1"/>
    <col min="13832" max="13832" width="3.140625" style="62" customWidth="1"/>
    <col min="13833" max="13833" width="9.140625" style="62"/>
    <col min="13834" max="13834" width="10.28515625" style="62" customWidth="1"/>
    <col min="13835" max="13835" width="82.140625" style="62" customWidth="1"/>
    <col min="13836" max="13836" width="13.5703125" style="62" customWidth="1"/>
    <col min="13837" max="14080" width="9.140625" style="62"/>
    <col min="14081" max="14081" width="4.28515625" style="62" customWidth="1"/>
    <col min="14082" max="14082" width="6.5703125" style="62" customWidth="1"/>
    <col min="14083" max="14083" width="39" style="62" customWidth="1"/>
    <col min="14084" max="14084" width="60.7109375" style="62" customWidth="1"/>
    <col min="14085" max="14085" width="19.7109375" style="62" customWidth="1"/>
    <col min="14086" max="14086" width="6.85546875" style="62" customWidth="1"/>
    <col min="14087" max="14087" width="3.85546875" style="62" customWidth="1"/>
    <col min="14088" max="14088" width="3.140625" style="62" customWidth="1"/>
    <col min="14089" max="14089" width="9.140625" style="62"/>
    <col min="14090" max="14090" width="10.28515625" style="62" customWidth="1"/>
    <col min="14091" max="14091" width="82.140625" style="62" customWidth="1"/>
    <col min="14092" max="14092" width="13.5703125" style="62" customWidth="1"/>
    <col min="14093" max="14336" width="9.140625" style="62"/>
    <col min="14337" max="14337" width="4.28515625" style="62" customWidth="1"/>
    <col min="14338" max="14338" width="6.5703125" style="62" customWidth="1"/>
    <col min="14339" max="14339" width="39" style="62" customWidth="1"/>
    <col min="14340" max="14340" width="60.7109375" style="62" customWidth="1"/>
    <col min="14341" max="14341" width="19.7109375" style="62" customWidth="1"/>
    <col min="14342" max="14342" width="6.85546875" style="62" customWidth="1"/>
    <col min="14343" max="14343" width="3.85546875" style="62" customWidth="1"/>
    <col min="14344" max="14344" width="3.140625" style="62" customWidth="1"/>
    <col min="14345" max="14345" width="9.140625" style="62"/>
    <col min="14346" max="14346" width="10.28515625" style="62" customWidth="1"/>
    <col min="14347" max="14347" width="82.140625" style="62" customWidth="1"/>
    <col min="14348" max="14348" width="13.5703125" style="62" customWidth="1"/>
    <col min="14349" max="14592" width="9.140625" style="62"/>
    <col min="14593" max="14593" width="4.28515625" style="62" customWidth="1"/>
    <col min="14594" max="14594" width="6.5703125" style="62" customWidth="1"/>
    <col min="14595" max="14595" width="39" style="62" customWidth="1"/>
    <col min="14596" max="14596" width="60.7109375" style="62" customWidth="1"/>
    <col min="14597" max="14597" width="19.7109375" style="62" customWidth="1"/>
    <col min="14598" max="14598" width="6.85546875" style="62" customWidth="1"/>
    <col min="14599" max="14599" width="3.85546875" style="62" customWidth="1"/>
    <col min="14600" max="14600" width="3.140625" style="62" customWidth="1"/>
    <col min="14601" max="14601" width="9.140625" style="62"/>
    <col min="14602" max="14602" width="10.28515625" style="62" customWidth="1"/>
    <col min="14603" max="14603" width="82.140625" style="62" customWidth="1"/>
    <col min="14604" max="14604" width="13.5703125" style="62" customWidth="1"/>
    <col min="14605" max="14848" width="9.140625" style="62"/>
    <col min="14849" max="14849" width="4.28515625" style="62" customWidth="1"/>
    <col min="14850" max="14850" width="6.5703125" style="62" customWidth="1"/>
    <col min="14851" max="14851" width="39" style="62" customWidth="1"/>
    <col min="14852" max="14852" width="60.7109375" style="62" customWidth="1"/>
    <col min="14853" max="14853" width="19.7109375" style="62" customWidth="1"/>
    <col min="14854" max="14854" width="6.85546875" style="62" customWidth="1"/>
    <col min="14855" max="14855" width="3.85546875" style="62" customWidth="1"/>
    <col min="14856" max="14856" width="3.140625" style="62" customWidth="1"/>
    <col min="14857" max="14857" width="9.140625" style="62"/>
    <col min="14858" max="14858" width="10.28515625" style="62" customWidth="1"/>
    <col min="14859" max="14859" width="82.140625" style="62" customWidth="1"/>
    <col min="14860" max="14860" width="13.5703125" style="62" customWidth="1"/>
    <col min="14861" max="15104" width="9.140625" style="62"/>
    <col min="15105" max="15105" width="4.28515625" style="62" customWidth="1"/>
    <col min="15106" max="15106" width="6.5703125" style="62" customWidth="1"/>
    <col min="15107" max="15107" width="39" style="62" customWidth="1"/>
    <col min="15108" max="15108" width="60.7109375" style="62" customWidth="1"/>
    <col min="15109" max="15109" width="19.7109375" style="62" customWidth="1"/>
    <col min="15110" max="15110" width="6.85546875" style="62" customWidth="1"/>
    <col min="15111" max="15111" width="3.85546875" style="62" customWidth="1"/>
    <col min="15112" max="15112" width="3.140625" style="62" customWidth="1"/>
    <col min="15113" max="15113" width="9.140625" style="62"/>
    <col min="15114" max="15114" width="10.28515625" style="62" customWidth="1"/>
    <col min="15115" max="15115" width="82.140625" style="62" customWidth="1"/>
    <col min="15116" max="15116" width="13.5703125" style="62" customWidth="1"/>
    <col min="15117" max="15360" width="9.140625" style="62"/>
    <col min="15361" max="15361" width="4.28515625" style="62" customWidth="1"/>
    <col min="15362" max="15362" width="6.5703125" style="62" customWidth="1"/>
    <col min="15363" max="15363" width="39" style="62" customWidth="1"/>
    <col min="15364" max="15364" width="60.7109375" style="62" customWidth="1"/>
    <col min="15365" max="15365" width="19.7109375" style="62" customWidth="1"/>
    <col min="15366" max="15366" width="6.85546875" style="62" customWidth="1"/>
    <col min="15367" max="15367" width="3.85546875" style="62" customWidth="1"/>
    <col min="15368" max="15368" width="3.140625" style="62" customWidth="1"/>
    <col min="15369" max="15369" width="9.140625" style="62"/>
    <col min="15370" max="15370" width="10.28515625" style="62" customWidth="1"/>
    <col min="15371" max="15371" width="82.140625" style="62" customWidth="1"/>
    <col min="15372" max="15372" width="13.5703125" style="62" customWidth="1"/>
    <col min="15373" max="15616" width="9.140625" style="62"/>
    <col min="15617" max="15617" width="4.28515625" style="62" customWidth="1"/>
    <col min="15618" max="15618" width="6.5703125" style="62" customWidth="1"/>
    <col min="15619" max="15619" width="39" style="62" customWidth="1"/>
    <col min="15620" max="15620" width="60.7109375" style="62" customWidth="1"/>
    <col min="15621" max="15621" width="19.7109375" style="62" customWidth="1"/>
    <col min="15622" max="15622" width="6.85546875" style="62" customWidth="1"/>
    <col min="15623" max="15623" width="3.85546875" style="62" customWidth="1"/>
    <col min="15624" max="15624" width="3.140625" style="62" customWidth="1"/>
    <col min="15625" max="15625" width="9.140625" style="62"/>
    <col min="15626" max="15626" width="10.28515625" style="62" customWidth="1"/>
    <col min="15627" max="15627" width="82.140625" style="62" customWidth="1"/>
    <col min="15628" max="15628" width="13.5703125" style="62" customWidth="1"/>
    <col min="15629" max="15872" width="9.140625" style="62"/>
    <col min="15873" max="15873" width="4.28515625" style="62" customWidth="1"/>
    <col min="15874" max="15874" width="6.5703125" style="62" customWidth="1"/>
    <col min="15875" max="15875" width="39" style="62" customWidth="1"/>
    <col min="15876" max="15876" width="60.7109375" style="62" customWidth="1"/>
    <col min="15877" max="15877" width="19.7109375" style="62" customWidth="1"/>
    <col min="15878" max="15878" width="6.85546875" style="62" customWidth="1"/>
    <col min="15879" max="15879" width="3.85546875" style="62" customWidth="1"/>
    <col min="15880" max="15880" width="3.140625" style="62" customWidth="1"/>
    <col min="15881" max="15881" width="9.140625" style="62"/>
    <col min="15882" max="15882" width="10.28515625" style="62" customWidth="1"/>
    <col min="15883" max="15883" width="82.140625" style="62" customWidth="1"/>
    <col min="15884" max="15884" width="13.5703125" style="62" customWidth="1"/>
    <col min="15885" max="16128" width="9.140625" style="62"/>
    <col min="16129" max="16129" width="4.28515625" style="62" customWidth="1"/>
    <col min="16130" max="16130" width="6.5703125" style="62" customWidth="1"/>
    <col min="16131" max="16131" width="39" style="62" customWidth="1"/>
    <col min="16132" max="16132" width="60.7109375" style="62" customWidth="1"/>
    <col min="16133" max="16133" width="19.7109375" style="62" customWidth="1"/>
    <col min="16134" max="16134" width="6.85546875" style="62" customWidth="1"/>
    <col min="16135" max="16135" width="3.85546875" style="62" customWidth="1"/>
    <col min="16136" max="16136" width="3.140625" style="62" customWidth="1"/>
    <col min="16137" max="16137" width="9.140625" style="62"/>
    <col min="16138" max="16138" width="10.28515625" style="62" customWidth="1"/>
    <col min="16139" max="16139" width="82.140625" style="62" customWidth="1"/>
    <col min="16140" max="16140" width="13.5703125" style="62" customWidth="1"/>
    <col min="16141" max="16384" width="9.140625" style="62"/>
  </cols>
  <sheetData>
    <row r="1" spans="2:13" ht="28.5">
      <c r="C1" s="63" t="s">
        <v>30</v>
      </c>
      <c r="D1" s="64"/>
      <c r="E1" s="64"/>
    </row>
    <row r="2" spans="2:13">
      <c r="C2" s="62" t="s">
        <v>31</v>
      </c>
    </row>
    <row r="5" spans="2:13" ht="18">
      <c r="C5" s="287" t="str">
        <f>'Революции, 13'!$C$5</f>
        <v>Отчёт о проделанной работе за 2018 год</v>
      </c>
      <c r="D5" s="288"/>
    </row>
    <row r="6" spans="2:13" ht="18">
      <c r="C6" s="287" t="s">
        <v>32</v>
      </c>
      <c r="D6" s="288"/>
    </row>
    <row r="7" spans="2:13" ht="18.75">
      <c r="C7" s="65" t="s">
        <v>33</v>
      </c>
      <c r="D7" s="289" t="s">
        <v>158</v>
      </c>
      <c r="E7" s="289"/>
    </row>
    <row r="8" spans="2:13" ht="15.75">
      <c r="C8" s="66" t="s">
        <v>34</v>
      </c>
      <c r="D8" s="67" t="s">
        <v>35</v>
      </c>
      <c r="E8" s="65">
        <v>929.9</v>
      </c>
    </row>
    <row r="9" spans="2:13" ht="15.75">
      <c r="C9" s="66" t="s">
        <v>36</v>
      </c>
      <c r="D9" s="67" t="s">
        <v>37</v>
      </c>
      <c r="E9" s="65">
        <v>11.87</v>
      </c>
      <c r="I9" s="290" t="s">
        <v>38</v>
      </c>
      <c r="J9" s="290"/>
      <c r="K9" s="62">
        <f>E8*E9</f>
        <v>11037.912999999999</v>
      </c>
      <c r="L9" s="68"/>
    </row>
    <row r="10" spans="2:13" ht="15.75">
      <c r="C10" s="69" t="s">
        <v>39</v>
      </c>
      <c r="D10" s="70" t="s">
        <v>588</v>
      </c>
      <c r="E10" s="71">
        <f>K9*4</f>
        <v>44151.651999999995</v>
      </c>
      <c r="I10" s="291" t="s">
        <v>40</v>
      </c>
      <c r="J10" s="291"/>
      <c r="K10" s="72">
        <v>21167.05</v>
      </c>
      <c r="L10" s="68"/>
    </row>
    <row r="11" spans="2:13" ht="15.75">
      <c r="C11" s="69" t="s">
        <v>41</v>
      </c>
      <c r="D11" s="70" t="s">
        <v>588</v>
      </c>
      <c r="E11" s="71">
        <f>E10-K10</f>
        <v>22984.601999999995</v>
      </c>
      <c r="I11" s="73" t="s">
        <v>42</v>
      </c>
      <c r="J11" s="73"/>
      <c r="K11" s="72">
        <v>21167.05</v>
      </c>
      <c r="L11" s="68"/>
    </row>
    <row r="12" spans="2:13" ht="19.5" thickBot="1">
      <c r="C12" s="74"/>
      <c r="D12" s="75"/>
      <c r="I12" s="286" t="str">
        <f>D7</f>
        <v>г.Ростов ул.Первомайская д.48</v>
      </c>
      <c r="J12" s="286"/>
      <c r="K12" s="286"/>
      <c r="L12" s="286"/>
    </row>
    <row r="13" spans="2:13" ht="15.75" thickBot="1">
      <c r="B13" s="76" t="s">
        <v>43</v>
      </c>
      <c r="C13" s="77" t="s">
        <v>44</v>
      </c>
      <c r="D13" s="78" t="s">
        <v>45</v>
      </c>
      <c r="E13" s="77" t="s">
        <v>46</v>
      </c>
      <c r="I13" s="79" t="s">
        <v>0</v>
      </c>
      <c r="J13" s="79" t="s">
        <v>1</v>
      </c>
      <c r="K13" s="79" t="s">
        <v>2</v>
      </c>
      <c r="L13" s="79" t="s">
        <v>3</v>
      </c>
      <c r="M13" s="80"/>
    </row>
    <row r="14" spans="2:13" ht="16.5" customHeight="1">
      <c r="B14" s="270" t="s">
        <v>47</v>
      </c>
      <c r="C14" s="280" t="s">
        <v>48</v>
      </c>
      <c r="D14" s="281"/>
      <c r="E14" s="276">
        <f>E10/F28*F14</f>
        <v>6323.32</v>
      </c>
      <c r="F14" s="81">
        <v>1.7</v>
      </c>
      <c r="I14" s="85"/>
      <c r="J14" s="97">
        <v>43363</v>
      </c>
      <c r="K14" s="98" t="s">
        <v>155</v>
      </c>
      <c r="L14" s="85"/>
      <c r="M14" s="85"/>
    </row>
    <row r="15" spans="2:13" ht="60" customHeight="1" thickBot="1">
      <c r="B15" s="271"/>
      <c r="C15" s="282" t="s">
        <v>596</v>
      </c>
      <c r="D15" s="283"/>
      <c r="E15" s="277"/>
      <c r="F15" s="86"/>
      <c r="I15" s="82">
        <v>1275</v>
      </c>
      <c r="J15" s="83">
        <v>43354</v>
      </c>
      <c r="K15" s="87" t="s">
        <v>182</v>
      </c>
      <c r="L15" s="85" t="s">
        <v>183</v>
      </c>
      <c r="M15" s="85"/>
    </row>
    <row r="16" spans="2:13" ht="16.5" customHeight="1">
      <c r="B16" s="270" t="s">
        <v>49</v>
      </c>
      <c r="C16" s="280" t="s">
        <v>50</v>
      </c>
      <c r="D16" s="285"/>
      <c r="E16" s="88">
        <f>E17+E18+E20+E21+E22</f>
        <v>10414.879999999999</v>
      </c>
      <c r="F16" s="89">
        <f>F17+F21+F22</f>
        <v>2.8000000000000003</v>
      </c>
      <c r="I16" s="82"/>
      <c r="J16" s="83"/>
      <c r="K16" s="90" t="s">
        <v>267</v>
      </c>
      <c r="L16" s="85"/>
      <c r="M16" s="85"/>
    </row>
    <row r="17" spans="2:13" ht="45">
      <c r="B17" s="284"/>
      <c r="C17" s="91" t="s">
        <v>51</v>
      </c>
      <c r="D17" s="92" t="s">
        <v>52</v>
      </c>
      <c r="E17" s="93">
        <f>E10/F28*F17</f>
        <v>5579.4</v>
      </c>
      <c r="F17" s="94">
        <v>1.5</v>
      </c>
      <c r="I17" s="82"/>
      <c r="J17" s="83"/>
      <c r="K17" s="90" t="s">
        <v>278</v>
      </c>
      <c r="L17" s="85"/>
      <c r="M17" s="85"/>
    </row>
    <row r="18" spans="2:13" ht="28.5" customHeight="1">
      <c r="B18" s="284"/>
      <c r="C18" s="91" t="s">
        <v>53</v>
      </c>
      <c r="D18" s="96"/>
      <c r="E18" s="93">
        <v>0</v>
      </c>
      <c r="F18" s="94">
        <v>0</v>
      </c>
      <c r="I18" s="82"/>
      <c r="J18" s="83"/>
      <c r="K18" s="90" t="s">
        <v>499</v>
      </c>
      <c r="L18" s="85" t="s">
        <v>183</v>
      </c>
      <c r="M18" s="85"/>
    </row>
    <row r="19" spans="2:13" ht="28.5" customHeight="1">
      <c r="B19" s="284"/>
      <c r="C19" s="91"/>
      <c r="D19" s="96"/>
      <c r="E19" s="93"/>
      <c r="F19" s="94"/>
      <c r="I19" s="82">
        <v>1877</v>
      </c>
      <c r="J19" s="83">
        <v>43460</v>
      </c>
      <c r="K19" s="87" t="s">
        <v>471</v>
      </c>
      <c r="L19" s="85"/>
      <c r="M19" s="85"/>
    </row>
    <row r="20" spans="2:13" ht="61.5" customHeight="1">
      <c r="B20" s="284"/>
      <c r="C20" s="91" t="s">
        <v>54</v>
      </c>
      <c r="D20" s="96" t="s">
        <v>55</v>
      </c>
      <c r="E20" s="93">
        <f>E10/F28*F20</f>
        <v>0</v>
      </c>
      <c r="F20" s="94">
        <v>0</v>
      </c>
      <c r="I20" s="82"/>
      <c r="J20" s="83">
        <v>43455</v>
      </c>
      <c r="K20" s="90" t="s">
        <v>494</v>
      </c>
      <c r="L20" s="85" t="s">
        <v>490</v>
      </c>
      <c r="M20" s="85"/>
    </row>
    <row r="21" spans="2:13" ht="45">
      <c r="B21" s="284"/>
      <c r="C21" s="91" t="s">
        <v>56</v>
      </c>
      <c r="D21" s="96" t="s">
        <v>57</v>
      </c>
      <c r="E21" s="93">
        <f>E10/F28*F21</f>
        <v>2603.7199999999998</v>
      </c>
      <c r="F21" s="94">
        <v>0.7</v>
      </c>
      <c r="I21" s="82"/>
      <c r="J21" s="83" t="s">
        <v>493</v>
      </c>
      <c r="K21" s="90" t="s">
        <v>494</v>
      </c>
      <c r="L21" s="85" t="s">
        <v>490</v>
      </c>
      <c r="M21" s="85"/>
    </row>
    <row r="22" spans="2:13" ht="30.75" customHeight="1" thickBot="1">
      <c r="B22" s="271"/>
      <c r="C22" s="99" t="s">
        <v>58</v>
      </c>
      <c r="D22" s="100" t="s">
        <v>59</v>
      </c>
      <c r="E22" s="101">
        <f>E10/F28*F22</f>
        <v>2231.7599999999998</v>
      </c>
      <c r="F22" s="102">
        <v>0.6</v>
      </c>
      <c r="I22" s="82"/>
      <c r="J22" s="83">
        <v>43458</v>
      </c>
      <c r="K22" s="90" t="s">
        <v>494</v>
      </c>
      <c r="L22" s="85" t="s">
        <v>490</v>
      </c>
      <c r="M22" s="85"/>
    </row>
    <row r="23" spans="2:13" ht="44.25" customHeight="1">
      <c r="B23" s="270">
        <v>3</v>
      </c>
      <c r="C23" s="272" t="s">
        <v>60</v>
      </c>
      <c r="D23" s="274" t="s">
        <v>61</v>
      </c>
      <c r="E23" s="276">
        <f>E10/F28*F23</f>
        <v>10266.096</v>
      </c>
      <c r="F23" s="104">
        <v>2.76</v>
      </c>
      <c r="I23" s="82"/>
      <c r="J23" s="83">
        <v>43437</v>
      </c>
      <c r="K23" s="90" t="s">
        <v>494</v>
      </c>
      <c r="L23" s="85" t="s">
        <v>496</v>
      </c>
      <c r="M23" s="85"/>
    </row>
    <row r="24" spans="2:13" ht="30.75" thickBot="1">
      <c r="B24" s="271"/>
      <c r="C24" s="273"/>
      <c r="D24" s="275"/>
      <c r="E24" s="277"/>
      <c r="F24" s="105"/>
      <c r="I24" s="82"/>
      <c r="J24" s="341">
        <v>43440</v>
      </c>
      <c r="K24" s="90" t="s">
        <v>494</v>
      </c>
      <c r="L24" s="85" t="s">
        <v>496</v>
      </c>
      <c r="M24" s="85"/>
    </row>
    <row r="25" spans="2:13" ht="60.75" thickBot="1">
      <c r="B25" s="106">
        <v>4</v>
      </c>
      <c r="C25" s="107" t="s">
        <v>62</v>
      </c>
      <c r="D25" s="108" t="s">
        <v>63</v>
      </c>
      <c r="E25" s="109">
        <f>E10/F28*F25</f>
        <v>4314.7359999999999</v>
      </c>
      <c r="F25" s="110">
        <v>1.1599999999999999</v>
      </c>
      <c r="I25" s="82"/>
      <c r="J25" s="83">
        <v>43462</v>
      </c>
      <c r="K25" s="90" t="s">
        <v>494</v>
      </c>
      <c r="L25" s="85" t="s">
        <v>490</v>
      </c>
      <c r="M25" s="85"/>
    </row>
    <row r="26" spans="2:13" ht="60.75" thickBot="1">
      <c r="B26" s="161">
        <v>5</v>
      </c>
      <c r="C26" s="115" t="s">
        <v>598</v>
      </c>
      <c r="D26" s="116" t="s">
        <v>64</v>
      </c>
      <c r="E26" s="117">
        <f>E10/F28*F26</f>
        <v>2231.7599999999998</v>
      </c>
      <c r="F26" s="110">
        <v>0.6</v>
      </c>
      <c r="I26" s="82"/>
      <c r="J26" s="83"/>
      <c r="K26" s="87" t="s">
        <v>497</v>
      </c>
      <c r="L26" s="85" t="s">
        <v>183</v>
      </c>
      <c r="M26" s="85"/>
    </row>
    <row r="27" spans="2:13" ht="47.25" customHeight="1" thickBot="1">
      <c r="B27" s="106">
        <v>6</v>
      </c>
      <c r="C27" s="107" t="s">
        <v>599</v>
      </c>
      <c r="D27" s="108" t="s">
        <v>66</v>
      </c>
      <c r="E27" s="109">
        <f>E10/F28*F27</f>
        <v>10600.86</v>
      </c>
      <c r="F27" s="110">
        <v>2.85</v>
      </c>
      <c r="I27" s="369"/>
      <c r="J27" s="83"/>
      <c r="K27" s="87"/>
      <c r="L27" s="85"/>
      <c r="M27" s="85"/>
    </row>
    <row r="28" spans="2:13" ht="33" customHeight="1" thickBot="1">
      <c r="B28" s="161"/>
      <c r="C28" s="118" t="s">
        <v>67</v>
      </c>
      <c r="D28" s="119"/>
      <c r="E28" s="117">
        <f>E14+E16+E23+E25+E26+E27</f>
        <v>44151.651999999995</v>
      </c>
      <c r="F28" s="110">
        <f>F14+F16+F23+F25+F26+F27</f>
        <v>11.87</v>
      </c>
      <c r="I28" s="85"/>
      <c r="J28" s="83"/>
      <c r="K28" s="120"/>
      <c r="L28" s="85"/>
      <c r="M28" s="85"/>
    </row>
    <row r="29" spans="2:13" ht="33" customHeight="1" thickBot="1">
      <c r="B29" s="106">
        <v>7</v>
      </c>
      <c r="C29" s="107" t="s">
        <v>68</v>
      </c>
      <c r="D29" s="121" t="s">
        <v>652</v>
      </c>
      <c r="E29" s="109">
        <v>0</v>
      </c>
      <c r="F29" s="110">
        <v>1.73</v>
      </c>
      <c r="I29" s="80"/>
      <c r="J29" s="147" t="s">
        <v>601</v>
      </c>
      <c r="K29" s="150" t="s">
        <v>73</v>
      </c>
      <c r="L29" s="146" t="s">
        <v>74</v>
      </c>
      <c r="M29" s="146"/>
    </row>
    <row r="30" spans="2:13" ht="33" customHeight="1" thickBot="1">
      <c r="B30" s="122"/>
      <c r="C30" s="123" t="s">
        <v>69</v>
      </c>
      <c r="D30" s="124"/>
      <c r="E30" s="125">
        <v>0</v>
      </c>
      <c r="F30" s="110">
        <f>F29+F28</f>
        <v>13.6</v>
      </c>
      <c r="I30" s="80"/>
      <c r="J30" s="147" t="s">
        <v>601</v>
      </c>
      <c r="K30" s="151" t="s">
        <v>4</v>
      </c>
      <c r="L30" s="152" t="s">
        <v>5</v>
      </c>
      <c r="M30" s="80"/>
    </row>
    <row r="31" spans="2:13" ht="15.75">
      <c r="I31" s="80"/>
      <c r="J31" s="147" t="s">
        <v>601</v>
      </c>
      <c r="K31" s="153" t="s">
        <v>75</v>
      </c>
      <c r="L31" s="154" t="s">
        <v>76</v>
      </c>
      <c r="M31" s="80"/>
    </row>
    <row r="32" spans="2:13" ht="25.5" customHeight="1">
      <c r="B32" s="278" t="s">
        <v>70</v>
      </c>
      <c r="C32" s="278"/>
      <c r="D32" s="278"/>
      <c r="E32" s="128" t="s">
        <v>589</v>
      </c>
      <c r="F32" s="129"/>
      <c r="I32" s="80"/>
      <c r="J32" s="147" t="s">
        <v>601</v>
      </c>
      <c r="K32" s="153" t="s">
        <v>6</v>
      </c>
      <c r="L32" s="155" t="s">
        <v>7</v>
      </c>
      <c r="M32" s="154"/>
    </row>
    <row r="33" spans="2:13" ht="25.5" customHeight="1">
      <c r="B33" s="279" t="s">
        <v>71</v>
      </c>
      <c r="C33" s="279"/>
      <c r="D33" s="279"/>
      <c r="E33" s="130">
        <f>K11</f>
        <v>21167.05</v>
      </c>
      <c r="I33" s="80"/>
      <c r="J33" s="147" t="s">
        <v>601</v>
      </c>
      <c r="K33" s="153" t="s">
        <v>8</v>
      </c>
      <c r="L33" s="155" t="s">
        <v>7</v>
      </c>
      <c r="M33" s="80"/>
    </row>
    <row r="34" spans="2:13" ht="25.5">
      <c r="B34" s="163"/>
      <c r="C34" s="163"/>
      <c r="D34" s="269" t="s">
        <v>72</v>
      </c>
      <c r="E34" s="269"/>
      <c r="I34" s="80"/>
      <c r="J34" s="147" t="s">
        <v>601</v>
      </c>
      <c r="K34" s="156" t="s">
        <v>9</v>
      </c>
      <c r="L34" s="152" t="s">
        <v>10</v>
      </c>
      <c r="M34" s="155"/>
    </row>
    <row r="35" spans="2:13" ht="38.25">
      <c r="I35" s="80"/>
      <c r="J35" s="147" t="s">
        <v>601</v>
      </c>
      <c r="K35" s="156" t="s">
        <v>11</v>
      </c>
      <c r="L35" s="152" t="s">
        <v>12</v>
      </c>
      <c r="M35" s="80"/>
    </row>
    <row r="36" spans="2:13" ht="51">
      <c r="D36" s="269"/>
      <c r="E36" s="269"/>
      <c r="I36" s="80"/>
      <c r="J36" s="147" t="s">
        <v>601</v>
      </c>
      <c r="K36" s="156" t="s">
        <v>13</v>
      </c>
      <c r="L36" s="152" t="s">
        <v>14</v>
      </c>
      <c r="M36" s="80"/>
    </row>
    <row r="37" spans="2:13" ht="31.5">
      <c r="D37" s="162"/>
      <c r="E37" s="162"/>
      <c r="I37" s="80"/>
      <c r="J37" s="147" t="s">
        <v>601</v>
      </c>
      <c r="K37" s="156" t="s">
        <v>15</v>
      </c>
      <c r="L37" s="152" t="s">
        <v>16</v>
      </c>
      <c r="M37" s="80"/>
    </row>
    <row r="38" spans="2:13" ht="45.75">
      <c r="E38" s="136"/>
      <c r="I38" s="80"/>
      <c r="J38" s="147" t="s">
        <v>601</v>
      </c>
      <c r="K38" s="156" t="s">
        <v>17</v>
      </c>
      <c r="L38" s="152" t="s">
        <v>18</v>
      </c>
      <c r="M38" s="80"/>
    </row>
    <row r="39" spans="2:13" ht="60.75">
      <c r="I39" s="80"/>
      <c r="J39" s="147" t="s">
        <v>601</v>
      </c>
      <c r="K39" s="153" t="s">
        <v>77</v>
      </c>
      <c r="L39" s="155" t="s">
        <v>20</v>
      </c>
      <c r="M39" s="80"/>
    </row>
    <row r="40" spans="2:13" ht="24.75" customHeight="1">
      <c r="I40" s="80"/>
      <c r="J40" s="147" t="s">
        <v>601</v>
      </c>
      <c r="K40" s="84" t="s">
        <v>22</v>
      </c>
      <c r="L40" s="155" t="s">
        <v>20</v>
      </c>
      <c r="M40" s="80"/>
    </row>
    <row r="41" spans="2:13" ht="45.75">
      <c r="I41" s="80"/>
      <c r="J41" s="147" t="s">
        <v>601</v>
      </c>
      <c r="K41" s="153" t="s">
        <v>23</v>
      </c>
      <c r="L41" s="155" t="s">
        <v>20</v>
      </c>
      <c r="M41" s="80"/>
    </row>
    <row r="42" spans="2:13" ht="51.75" customHeight="1">
      <c r="I42" s="80"/>
      <c r="J42" s="147" t="s">
        <v>601</v>
      </c>
      <c r="K42" s="156" t="s">
        <v>24</v>
      </c>
      <c r="L42" s="152" t="s">
        <v>25</v>
      </c>
      <c r="M42" s="80"/>
    </row>
    <row r="43" spans="2:13" ht="63" customHeight="1">
      <c r="E43" s="371"/>
      <c r="I43" s="80"/>
      <c r="J43" s="147" t="s">
        <v>601</v>
      </c>
      <c r="K43" s="157" t="s">
        <v>26</v>
      </c>
      <c r="L43" s="155" t="s">
        <v>27</v>
      </c>
      <c r="M43" s="80"/>
    </row>
    <row r="44" spans="2:13" ht="21" customHeight="1">
      <c r="I44" s="80"/>
      <c r="J44" s="92"/>
      <c r="K44" s="156" t="s">
        <v>28</v>
      </c>
      <c r="L44" s="152" t="s">
        <v>29</v>
      </c>
      <c r="M44" s="80"/>
    </row>
  </sheetData>
  <sheetProtection sheet="1" objects="1" scenarios="1"/>
  <mergeCells count="20">
    <mergeCell ref="D36:E36"/>
    <mergeCell ref="B23:B24"/>
    <mergeCell ref="C23:C24"/>
    <mergeCell ref="D23:D24"/>
    <mergeCell ref="E23:E24"/>
    <mergeCell ref="B32:D32"/>
    <mergeCell ref="B33:D33"/>
    <mergeCell ref="D34:E34"/>
    <mergeCell ref="B14:B15"/>
    <mergeCell ref="C14:D14"/>
    <mergeCell ref="E14:E15"/>
    <mergeCell ref="C15:D15"/>
    <mergeCell ref="B16:B22"/>
    <mergeCell ref="C16:D16"/>
    <mergeCell ref="I12:L12"/>
    <mergeCell ref="C5:D5"/>
    <mergeCell ref="C6:D6"/>
    <mergeCell ref="D7:E7"/>
    <mergeCell ref="I9:J9"/>
    <mergeCell ref="I10:J10"/>
  </mergeCells>
  <pageMargins left="0.7" right="0.7" top="0.75" bottom="0.75" header="0.3" footer="0.3"/>
  <pageSetup paperSize="9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rgb="FFFFC000"/>
  </sheetPr>
  <dimension ref="B1:M108"/>
  <sheetViews>
    <sheetView zoomScale="130" zoomScaleNormal="130" workbookViewId="0">
      <selection sqref="A1:XFD1048576"/>
    </sheetView>
  </sheetViews>
  <sheetFormatPr defaultRowHeight="15"/>
  <cols>
    <col min="1" max="1" width="4.28515625" style="62" customWidth="1"/>
    <col min="2" max="2" width="6.5703125" style="62" customWidth="1"/>
    <col min="3" max="3" width="39" style="62" customWidth="1"/>
    <col min="4" max="4" width="60.7109375" style="62" customWidth="1"/>
    <col min="5" max="5" width="19.7109375" style="62" customWidth="1"/>
    <col min="6" max="6" width="6.85546875" style="62" customWidth="1"/>
    <col min="7" max="7" width="3.85546875" style="62" customWidth="1"/>
    <col min="8" max="8" width="3.140625" style="62" customWidth="1"/>
    <col min="9" max="9" width="9.140625" style="62"/>
    <col min="10" max="10" width="11.7109375" style="62" customWidth="1"/>
    <col min="11" max="11" width="77.140625" style="62" customWidth="1"/>
    <col min="12" max="12" width="17.28515625" style="62" customWidth="1"/>
    <col min="13" max="256" width="9.140625" style="62"/>
    <col min="257" max="257" width="4.28515625" style="62" customWidth="1"/>
    <col min="258" max="258" width="6.5703125" style="62" customWidth="1"/>
    <col min="259" max="259" width="39" style="62" customWidth="1"/>
    <col min="260" max="260" width="60.7109375" style="62" customWidth="1"/>
    <col min="261" max="261" width="19.7109375" style="62" customWidth="1"/>
    <col min="262" max="262" width="6.85546875" style="62" customWidth="1"/>
    <col min="263" max="263" width="3.85546875" style="62" customWidth="1"/>
    <col min="264" max="264" width="3.140625" style="62" customWidth="1"/>
    <col min="265" max="265" width="9.140625" style="62"/>
    <col min="266" max="266" width="10.28515625" style="62" customWidth="1"/>
    <col min="267" max="267" width="82.140625" style="62" customWidth="1"/>
    <col min="268" max="268" width="13.5703125" style="62" customWidth="1"/>
    <col min="269" max="512" width="9.140625" style="62"/>
    <col min="513" max="513" width="4.28515625" style="62" customWidth="1"/>
    <col min="514" max="514" width="6.5703125" style="62" customWidth="1"/>
    <col min="515" max="515" width="39" style="62" customWidth="1"/>
    <col min="516" max="516" width="60.7109375" style="62" customWidth="1"/>
    <col min="517" max="517" width="19.7109375" style="62" customWidth="1"/>
    <col min="518" max="518" width="6.85546875" style="62" customWidth="1"/>
    <col min="519" max="519" width="3.85546875" style="62" customWidth="1"/>
    <col min="520" max="520" width="3.140625" style="62" customWidth="1"/>
    <col min="521" max="521" width="9.140625" style="62"/>
    <col min="522" max="522" width="10.28515625" style="62" customWidth="1"/>
    <col min="523" max="523" width="82.140625" style="62" customWidth="1"/>
    <col min="524" max="524" width="13.5703125" style="62" customWidth="1"/>
    <col min="525" max="768" width="9.140625" style="62"/>
    <col min="769" max="769" width="4.28515625" style="62" customWidth="1"/>
    <col min="770" max="770" width="6.5703125" style="62" customWidth="1"/>
    <col min="771" max="771" width="39" style="62" customWidth="1"/>
    <col min="772" max="772" width="60.7109375" style="62" customWidth="1"/>
    <col min="773" max="773" width="19.7109375" style="62" customWidth="1"/>
    <col min="774" max="774" width="6.85546875" style="62" customWidth="1"/>
    <col min="775" max="775" width="3.85546875" style="62" customWidth="1"/>
    <col min="776" max="776" width="3.140625" style="62" customWidth="1"/>
    <col min="777" max="777" width="9.140625" style="62"/>
    <col min="778" max="778" width="10.28515625" style="62" customWidth="1"/>
    <col min="779" max="779" width="82.140625" style="62" customWidth="1"/>
    <col min="780" max="780" width="13.5703125" style="62" customWidth="1"/>
    <col min="781" max="1024" width="9.140625" style="62"/>
    <col min="1025" max="1025" width="4.28515625" style="62" customWidth="1"/>
    <col min="1026" max="1026" width="6.5703125" style="62" customWidth="1"/>
    <col min="1027" max="1027" width="39" style="62" customWidth="1"/>
    <col min="1028" max="1028" width="60.7109375" style="62" customWidth="1"/>
    <col min="1029" max="1029" width="19.7109375" style="62" customWidth="1"/>
    <col min="1030" max="1030" width="6.85546875" style="62" customWidth="1"/>
    <col min="1031" max="1031" width="3.85546875" style="62" customWidth="1"/>
    <col min="1032" max="1032" width="3.140625" style="62" customWidth="1"/>
    <col min="1033" max="1033" width="9.140625" style="62"/>
    <col min="1034" max="1034" width="10.28515625" style="62" customWidth="1"/>
    <col min="1035" max="1035" width="82.140625" style="62" customWidth="1"/>
    <col min="1036" max="1036" width="13.5703125" style="62" customWidth="1"/>
    <col min="1037" max="1280" width="9.140625" style="62"/>
    <col min="1281" max="1281" width="4.28515625" style="62" customWidth="1"/>
    <col min="1282" max="1282" width="6.5703125" style="62" customWidth="1"/>
    <col min="1283" max="1283" width="39" style="62" customWidth="1"/>
    <col min="1284" max="1284" width="60.7109375" style="62" customWidth="1"/>
    <col min="1285" max="1285" width="19.7109375" style="62" customWidth="1"/>
    <col min="1286" max="1286" width="6.85546875" style="62" customWidth="1"/>
    <col min="1287" max="1287" width="3.85546875" style="62" customWidth="1"/>
    <col min="1288" max="1288" width="3.140625" style="62" customWidth="1"/>
    <col min="1289" max="1289" width="9.140625" style="62"/>
    <col min="1290" max="1290" width="10.28515625" style="62" customWidth="1"/>
    <col min="1291" max="1291" width="82.140625" style="62" customWidth="1"/>
    <col min="1292" max="1292" width="13.5703125" style="62" customWidth="1"/>
    <col min="1293" max="1536" width="9.140625" style="62"/>
    <col min="1537" max="1537" width="4.28515625" style="62" customWidth="1"/>
    <col min="1538" max="1538" width="6.5703125" style="62" customWidth="1"/>
    <col min="1539" max="1539" width="39" style="62" customWidth="1"/>
    <col min="1540" max="1540" width="60.7109375" style="62" customWidth="1"/>
    <col min="1541" max="1541" width="19.7109375" style="62" customWidth="1"/>
    <col min="1542" max="1542" width="6.85546875" style="62" customWidth="1"/>
    <col min="1543" max="1543" width="3.85546875" style="62" customWidth="1"/>
    <col min="1544" max="1544" width="3.140625" style="62" customWidth="1"/>
    <col min="1545" max="1545" width="9.140625" style="62"/>
    <col min="1546" max="1546" width="10.28515625" style="62" customWidth="1"/>
    <col min="1547" max="1547" width="82.140625" style="62" customWidth="1"/>
    <col min="1548" max="1548" width="13.5703125" style="62" customWidth="1"/>
    <col min="1549" max="1792" width="9.140625" style="62"/>
    <col min="1793" max="1793" width="4.28515625" style="62" customWidth="1"/>
    <col min="1794" max="1794" width="6.5703125" style="62" customWidth="1"/>
    <col min="1795" max="1795" width="39" style="62" customWidth="1"/>
    <col min="1796" max="1796" width="60.7109375" style="62" customWidth="1"/>
    <col min="1797" max="1797" width="19.7109375" style="62" customWidth="1"/>
    <col min="1798" max="1798" width="6.85546875" style="62" customWidth="1"/>
    <col min="1799" max="1799" width="3.85546875" style="62" customWidth="1"/>
    <col min="1800" max="1800" width="3.140625" style="62" customWidth="1"/>
    <col min="1801" max="1801" width="9.140625" style="62"/>
    <col min="1802" max="1802" width="10.28515625" style="62" customWidth="1"/>
    <col min="1803" max="1803" width="82.140625" style="62" customWidth="1"/>
    <col min="1804" max="1804" width="13.5703125" style="62" customWidth="1"/>
    <col min="1805" max="2048" width="9.140625" style="62"/>
    <col min="2049" max="2049" width="4.28515625" style="62" customWidth="1"/>
    <col min="2050" max="2050" width="6.5703125" style="62" customWidth="1"/>
    <col min="2051" max="2051" width="39" style="62" customWidth="1"/>
    <col min="2052" max="2052" width="60.7109375" style="62" customWidth="1"/>
    <col min="2053" max="2053" width="19.7109375" style="62" customWidth="1"/>
    <col min="2054" max="2054" width="6.85546875" style="62" customWidth="1"/>
    <col min="2055" max="2055" width="3.85546875" style="62" customWidth="1"/>
    <col min="2056" max="2056" width="3.140625" style="62" customWidth="1"/>
    <col min="2057" max="2057" width="9.140625" style="62"/>
    <col min="2058" max="2058" width="10.28515625" style="62" customWidth="1"/>
    <col min="2059" max="2059" width="82.140625" style="62" customWidth="1"/>
    <col min="2060" max="2060" width="13.5703125" style="62" customWidth="1"/>
    <col min="2061" max="2304" width="9.140625" style="62"/>
    <col min="2305" max="2305" width="4.28515625" style="62" customWidth="1"/>
    <col min="2306" max="2306" width="6.5703125" style="62" customWidth="1"/>
    <col min="2307" max="2307" width="39" style="62" customWidth="1"/>
    <col min="2308" max="2308" width="60.7109375" style="62" customWidth="1"/>
    <col min="2309" max="2309" width="19.7109375" style="62" customWidth="1"/>
    <col min="2310" max="2310" width="6.85546875" style="62" customWidth="1"/>
    <col min="2311" max="2311" width="3.85546875" style="62" customWidth="1"/>
    <col min="2312" max="2312" width="3.140625" style="62" customWidth="1"/>
    <col min="2313" max="2313" width="9.140625" style="62"/>
    <col min="2314" max="2314" width="10.28515625" style="62" customWidth="1"/>
    <col min="2315" max="2315" width="82.140625" style="62" customWidth="1"/>
    <col min="2316" max="2316" width="13.5703125" style="62" customWidth="1"/>
    <col min="2317" max="2560" width="9.140625" style="62"/>
    <col min="2561" max="2561" width="4.28515625" style="62" customWidth="1"/>
    <col min="2562" max="2562" width="6.5703125" style="62" customWidth="1"/>
    <col min="2563" max="2563" width="39" style="62" customWidth="1"/>
    <col min="2564" max="2564" width="60.7109375" style="62" customWidth="1"/>
    <col min="2565" max="2565" width="19.7109375" style="62" customWidth="1"/>
    <col min="2566" max="2566" width="6.85546875" style="62" customWidth="1"/>
    <col min="2567" max="2567" width="3.85546875" style="62" customWidth="1"/>
    <col min="2568" max="2568" width="3.140625" style="62" customWidth="1"/>
    <col min="2569" max="2569" width="9.140625" style="62"/>
    <col min="2570" max="2570" width="10.28515625" style="62" customWidth="1"/>
    <col min="2571" max="2571" width="82.140625" style="62" customWidth="1"/>
    <col min="2572" max="2572" width="13.5703125" style="62" customWidth="1"/>
    <col min="2573" max="2816" width="9.140625" style="62"/>
    <col min="2817" max="2817" width="4.28515625" style="62" customWidth="1"/>
    <col min="2818" max="2818" width="6.5703125" style="62" customWidth="1"/>
    <col min="2819" max="2819" width="39" style="62" customWidth="1"/>
    <col min="2820" max="2820" width="60.7109375" style="62" customWidth="1"/>
    <col min="2821" max="2821" width="19.7109375" style="62" customWidth="1"/>
    <col min="2822" max="2822" width="6.85546875" style="62" customWidth="1"/>
    <col min="2823" max="2823" width="3.85546875" style="62" customWidth="1"/>
    <col min="2824" max="2824" width="3.140625" style="62" customWidth="1"/>
    <col min="2825" max="2825" width="9.140625" style="62"/>
    <col min="2826" max="2826" width="10.28515625" style="62" customWidth="1"/>
    <col min="2827" max="2827" width="82.140625" style="62" customWidth="1"/>
    <col min="2828" max="2828" width="13.5703125" style="62" customWidth="1"/>
    <col min="2829" max="3072" width="9.140625" style="62"/>
    <col min="3073" max="3073" width="4.28515625" style="62" customWidth="1"/>
    <col min="3074" max="3074" width="6.5703125" style="62" customWidth="1"/>
    <col min="3075" max="3075" width="39" style="62" customWidth="1"/>
    <col min="3076" max="3076" width="60.7109375" style="62" customWidth="1"/>
    <col min="3077" max="3077" width="19.7109375" style="62" customWidth="1"/>
    <col min="3078" max="3078" width="6.85546875" style="62" customWidth="1"/>
    <col min="3079" max="3079" width="3.85546875" style="62" customWidth="1"/>
    <col min="3080" max="3080" width="3.140625" style="62" customWidth="1"/>
    <col min="3081" max="3081" width="9.140625" style="62"/>
    <col min="3082" max="3082" width="10.28515625" style="62" customWidth="1"/>
    <col min="3083" max="3083" width="82.140625" style="62" customWidth="1"/>
    <col min="3084" max="3084" width="13.5703125" style="62" customWidth="1"/>
    <col min="3085" max="3328" width="9.140625" style="62"/>
    <col min="3329" max="3329" width="4.28515625" style="62" customWidth="1"/>
    <col min="3330" max="3330" width="6.5703125" style="62" customWidth="1"/>
    <col min="3331" max="3331" width="39" style="62" customWidth="1"/>
    <col min="3332" max="3332" width="60.7109375" style="62" customWidth="1"/>
    <col min="3333" max="3333" width="19.7109375" style="62" customWidth="1"/>
    <col min="3334" max="3334" width="6.85546875" style="62" customWidth="1"/>
    <col min="3335" max="3335" width="3.85546875" style="62" customWidth="1"/>
    <col min="3336" max="3336" width="3.140625" style="62" customWidth="1"/>
    <col min="3337" max="3337" width="9.140625" style="62"/>
    <col min="3338" max="3338" width="10.28515625" style="62" customWidth="1"/>
    <col min="3339" max="3339" width="82.140625" style="62" customWidth="1"/>
    <col min="3340" max="3340" width="13.5703125" style="62" customWidth="1"/>
    <col min="3341" max="3584" width="9.140625" style="62"/>
    <col min="3585" max="3585" width="4.28515625" style="62" customWidth="1"/>
    <col min="3586" max="3586" width="6.5703125" style="62" customWidth="1"/>
    <col min="3587" max="3587" width="39" style="62" customWidth="1"/>
    <col min="3588" max="3588" width="60.7109375" style="62" customWidth="1"/>
    <col min="3589" max="3589" width="19.7109375" style="62" customWidth="1"/>
    <col min="3590" max="3590" width="6.85546875" style="62" customWidth="1"/>
    <col min="3591" max="3591" width="3.85546875" style="62" customWidth="1"/>
    <col min="3592" max="3592" width="3.140625" style="62" customWidth="1"/>
    <col min="3593" max="3593" width="9.140625" style="62"/>
    <col min="3594" max="3594" width="10.28515625" style="62" customWidth="1"/>
    <col min="3595" max="3595" width="82.140625" style="62" customWidth="1"/>
    <col min="3596" max="3596" width="13.5703125" style="62" customWidth="1"/>
    <col min="3597" max="3840" width="9.140625" style="62"/>
    <col min="3841" max="3841" width="4.28515625" style="62" customWidth="1"/>
    <col min="3842" max="3842" width="6.5703125" style="62" customWidth="1"/>
    <col min="3843" max="3843" width="39" style="62" customWidth="1"/>
    <col min="3844" max="3844" width="60.7109375" style="62" customWidth="1"/>
    <col min="3845" max="3845" width="19.7109375" style="62" customWidth="1"/>
    <col min="3846" max="3846" width="6.85546875" style="62" customWidth="1"/>
    <col min="3847" max="3847" width="3.85546875" style="62" customWidth="1"/>
    <col min="3848" max="3848" width="3.140625" style="62" customWidth="1"/>
    <col min="3849" max="3849" width="9.140625" style="62"/>
    <col min="3850" max="3850" width="10.28515625" style="62" customWidth="1"/>
    <col min="3851" max="3851" width="82.140625" style="62" customWidth="1"/>
    <col min="3852" max="3852" width="13.5703125" style="62" customWidth="1"/>
    <col min="3853" max="4096" width="9.140625" style="62"/>
    <col min="4097" max="4097" width="4.28515625" style="62" customWidth="1"/>
    <col min="4098" max="4098" width="6.5703125" style="62" customWidth="1"/>
    <col min="4099" max="4099" width="39" style="62" customWidth="1"/>
    <col min="4100" max="4100" width="60.7109375" style="62" customWidth="1"/>
    <col min="4101" max="4101" width="19.7109375" style="62" customWidth="1"/>
    <col min="4102" max="4102" width="6.85546875" style="62" customWidth="1"/>
    <col min="4103" max="4103" width="3.85546875" style="62" customWidth="1"/>
    <col min="4104" max="4104" width="3.140625" style="62" customWidth="1"/>
    <col min="4105" max="4105" width="9.140625" style="62"/>
    <col min="4106" max="4106" width="10.28515625" style="62" customWidth="1"/>
    <col min="4107" max="4107" width="82.140625" style="62" customWidth="1"/>
    <col min="4108" max="4108" width="13.5703125" style="62" customWidth="1"/>
    <col min="4109" max="4352" width="9.140625" style="62"/>
    <col min="4353" max="4353" width="4.28515625" style="62" customWidth="1"/>
    <col min="4354" max="4354" width="6.5703125" style="62" customWidth="1"/>
    <col min="4355" max="4355" width="39" style="62" customWidth="1"/>
    <col min="4356" max="4356" width="60.7109375" style="62" customWidth="1"/>
    <col min="4357" max="4357" width="19.7109375" style="62" customWidth="1"/>
    <col min="4358" max="4358" width="6.85546875" style="62" customWidth="1"/>
    <col min="4359" max="4359" width="3.85546875" style="62" customWidth="1"/>
    <col min="4360" max="4360" width="3.140625" style="62" customWidth="1"/>
    <col min="4361" max="4361" width="9.140625" style="62"/>
    <col min="4362" max="4362" width="10.28515625" style="62" customWidth="1"/>
    <col min="4363" max="4363" width="82.140625" style="62" customWidth="1"/>
    <col min="4364" max="4364" width="13.5703125" style="62" customWidth="1"/>
    <col min="4365" max="4608" width="9.140625" style="62"/>
    <col min="4609" max="4609" width="4.28515625" style="62" customWidth="1"/>
    <col min="4610" max="4610" width="6.5703125" style="62" customWidth="1"/>
    <col min="4611" max="4611" width="39" style="62" customWidth="1"/>
    <col min="4612" max="4612" width="60.7109375" style="62" customWidth="1"/>
    <col min="4613" max="4613" width="19.7109375" style="62" customWidth="1"/>
    <col min="4614" max="4614" width="6.85546875" style="62" customWidth="1"/>
    <col min="4615" max="4615" width="3.85546875" style="62" customWidth="1"/>
    <col min="4616" max="4616" width="3.140625" style="62" customWidth="1"/>
    <col min="4617" max="4617" width="9.140625" style="62"/>
    <col min="4618" max="4618" width="10.28515625" style="62" customWidth="1"/>
    <col min="4619" max="4619" width="82.140625" style="62" customWidth="1"/>
    <col min="4620" max="4620" width="13.5703125" style="62" customWidth="1"/>
    <col min="4621" max="4864" width="9.140625" style="62"/>
    <col min="4865" max="4865" width="4.28515625" style="62" customWidth="1"/>
    <col min="4866" max="4866" width="6.5703125" style="62" customWidth="1"/>
    <col min="4867" max="4867" width="39" style="62" customWidth="1"/>
    <col min="4868" max="4868" width="60.7109375" style="62" customWidth="1"/>
    <col min="4869" max="4869" width="19.7109375" style="62" customWidth="1"/>
    <col min="4870" max="4870" width="6.85546875" style="62" customWidth="1"/>
    <col min="4871" max="4871" width="3.85546875" style="62" customWidth="1"/>
    <col min="4872" max="4872" width="3.140625" style="62" customWidth="1"/>
    <col min="4873" max="4873" width="9.140625" style="62"/>
    <col min="4874" max="4874" width="10.28515625" style="62" customWidth="1"/>
    <col min="4875" max="4875" width="82.140625" style="62" customWidth="1"/>
    <col min="4876" max="4876" width="13.5703125" style="62" customWidth="1"/>
    <col min="4877" max="5120" width="9.140625" style="62"/>
    <col min="5121" max="5121" width="4.28515625" style="62" customWidth="1"/>
    <col min="5122" max="5122" width="6.5703125" style="62" customWidth="1"/>
    <col min="5123" max="5123" width="39" style="62" customWidth="1"/>
    <col min="5124" max="5124" width="60.7109375" style="62" customWidth="1"/>
    <col min="5125" max="5125" width="19.7109375" style="62" customWidth="1"/>
    <col min="5126" max="5126" width="6.85546875" style="62" customWidth="1"/>
    <col min="5127" max="5127" width="3.85546875" style="62" customWidth="1"/>
    <col min="5128" max="5128" width="3.140625" style="62" customWidth="1"/>
    <col min="5129" max="5129" width="9.140625" style="62"/>
    <col min="5130" max="5130" width="10.28515625" style="62" customWidth="1"/>
    <col min="5131" max="5131" width="82.140625" style="62" customWidth="1"/>
    <col min="5132" max="5132" width="13.5703125" style="62" customWidth="1"/>
    <col min="5133" max="5376" width="9.140625" style="62"/>
    <col min="5377" max="5377" width="4.28515625" style="62" customWidth="1"/>
    <col min="5378" max="5378" width="6.5703125" style="62" customWidth="1"/>
    <col min="5379" max="5379" width="39" style="62" customWidth="1"/>
    <col min="5380" max="5380" width="60.7109375" style="62" customWidth="1"/>
    <col min="5381" max="5381" width="19.7109375" style="62" customWidth="1"/>
    <col min="5382" max="5382" width="6.85546875" style="62" customWidth="1"/>
    <col min="5383" max="5383" width="3.85546875" style="62" customWidth="1"/>
    <col min="5384" max="5384" width="3.140625" style="62" customWidth="1"/>
    <col min="5385" max="5385" width="9.140625" style="62"/>
    <col min="5386" max="5386" width="10.28515625" style="62" customWidth="1"/>
    <col min="5387" max="5387" width="82.140625" style="62" customWidth="1"/>
    <col min="5388" max="5388" width="13.5703125" style="62" customWidth="1"/>
    <col min="5389" max="5632" width="9.140625" style="62"/>
    <col min="5633" max="5633" width="4.28515625" style="62" customWidth="1"/>
    <col min="5634" max="5634" width="6.5703125" style="62" customWidth="1"/>
    <col min="5635" max="5635" width="39" style="62" customWidth="1"/>
    <col min="5636" max="5636" width="60.7109375" style="62" customWidth="1"/>
    <col min="5637" max="5637" width="19.7109375" style="62" customWidth="1"/>
    <col min="5638" max="5638" width="6.85546875" style="62" customWidth="1"/>
    <col min="5639" max="5639" width="3.85546875" style="62" customWidth="1"/>
    <col min="5640" max="5640" width="3.140625" style="62" customWidth="1"/>
    <col min="5641" max="5641" width="9.140625" style="62"/>
    <col min="5642" max="5642" width="10.28515625" style="62" customWidth="1"/>
    <col min="5643" max="5643" width="82.140625" style="62" customWidth="1"/>
    <col min="5644" max="5644" width="13.5703125" style="62" customWidth="1"/>
    <col min="5645" max="5888" width="9.140625" style="62"/>
    <col min="5889" max="5889" width="4.28515625" style="62" customWidth="1"/>
    <col min="5890" max="5890" width="6.5703125" style="62" customWidth="1"/>
    <col min="5891" max="5891" width="39" style="62" customWidth="1"/>
    <col min="5892" max="5892" width="60.7109375" style="62" customWidth="1"/>
    <col min="5893" max="5893" width="19.7109375" style="62" customWidth="1"/>
    <col min="5894" max="5894" width="6.85546875" style="62" customWidth="1"/>
    <col min="5895" max="5895" width="3.85546875" style="62" customWidth="1"/>
    <col min="5896" max="5896" width="3.140625" style="62" customWidth="1"/>
    <col min="5897" max="5897" width="9.140625" style="62"/>
    <col min="5898" max="5898" width="10.28515625" style="62" customWidth="1"/>
    <col min="5899" max="5899" width="82.140625" style="62" customWidth="1"/>
    <col min="5900" max="5900" width="13.5703125" style="62" customWidth="1"/>
    <col min="5901" max="6144" width="9.140625" style="62"/>
    <col min="6145" max="6145" width="4.28515625" style="62" customWidth="1"/>
    <col min="6146" max="6146" width="6.5703125" style="62" customWidth="1"/>
    <col min="6147" max="6147" width="39" style="62" customWidth="1"/>
    <col min="6148" max="6148" width="60.7109375" style="62" customWidth="1"/>
    <col min="6149" max="6149" width="19.7109375" style="62" customWidth="1"/>
    <col min="6150" max="6150" width="6.85546875" style="62" customWidth="1"/>
    <col min="6151" max="6151" width="3.85546875" style="62" customWidth="1"/>
    <col min="6152" max="6152" width="3.140625" style="62" customWidth="1"/>
    <col min="6153" max="6153" width="9.140625" style="62"/>
    <col min="6154" max="6154" width="10.28515625" style="62" customWidth="1"/>
    <col min="6155" max="6155" width="82.140625" style="62" customWidth="1"/>
    <col min="6156" max="6156" width="13.5703125" style="62" customWidth="1"/>
    <col min="6157" max="6400" width="9.140625" style="62"/>
    <col min="6401" max="6401" width="4.28515625" style="62" customWidth="1"/>
    <col min="6402" max="6402" width="6.5703125" style="62" customWidth="1"/>
    <col min="6403" max="6403" width="39" style="62" customWidth="1"/>
    <col min="6404" max="6404" width="60.7109375" style="62" customWidth="1"/>
    <col min="6405" max="6405" width="19.7109375" style="62" customWidth="1"/>
    <col min="6406" max="6406" width="6.85546875" style="62" customWidth="1"/>
    <col min="6407" max="6407" width="3.85546875" style="62" customWidth="1"/>
    <col min="6408" max="6408" width="3.140625" style="62" customWidth="1"/>
    <col min="6409" max="6409" width="9.140625" style="62"/>
    <col min="6410" max="6410" width="10.28515625" style="62" customWidth="1"/>
    <col min="6411" max="6411" width="82.140625" style="62" customWidth="1"/>
    <col min="6412" max="6412" width="13.5703125" style="62" customWidth="1"/>
    <col min="6413" max="6656" width="9.140625" style="62"/>
    <col min="6657" max="6657" width="4.28515625" style="62" customWidth="1"/>
    <col min="6658" max="6658" width="6.5703125" style="62" customWidth="1"/>
    <col min="6659" max="6659" width="39" style="62" customWidth="1"/>
    <col min="6660" max="6660" width="60.7109375" style="62" customWidth="1"/>
    <col min="6661" max="6661" width="19.7109375" style="62" customWidth="1"/>
    <col min="6662" max="6662" width="6.85546875" style="62" customWidth="1"/>
    <col min="6663" max="6663" width="3.85546875" style="62" customWidth="1"/>
    <col min="6664" max="6664" width="3.140625" style="62" customWidth="1"/>
    <col min="6665" max="6665" width="9.140625" style="62"/>
    <col min="6666" max="6666" width="10.28515625" style="62" customWidth="1"/>
    <col min="6667" max="6667" width="82.140625" style="62" customWidth="1"/>
    <col min="6668" max="6668" width="13.5703125" style="62" customWidth="1"/>
    <col min="6669" max="6912" width="9.140625" style="62"/>
    <col min="6913" max="6913" width="4.28515625" style="62" customWidth="1"/>
    <col min="6914" max="6914" width="6.5703125" style="62" customWidth="1"/>
    <col min="6915" max="6915" width="39" style="62" customWidth="1"/>
    <col min="6916" max="6916" width="60.7109375" style="62" customWidth="1"/>
    <col min="6917" max="6917" width="19.7109375" style="62" customWidth="1"/>
    <col min="6918" max="6918" width="6.85546875" style="62" customWidth="1"/>
    <col min="6919" max="6919" width="3.85546875" style="62" customWidth="1"/>
    <col min="6920" max="6920" width="3.140625" style="62" customWidth="1"/>
    <col min="6921" max="6921" width="9.140625" style="62"/>
    <col min="6922" max="6922" width="10.28515625" style="62" customWidth="1"/>
    <col min="6923" max="6923" width="82.140625" style="62" customWidth="1"/>
    <col min="6924" max="6924" width="13.5703125" style="62" customWidth="1"/>
    <col min="6925" max="7168" width="9.140625" style="62"/>
    <col min="7169" max="7169" width="4.28515625" style="62" customWidth="1"/>
    <col min="7170" max="7170" width="6.5703125" style="62" customWidth="1"/>
    <col min="7171" max="7171" width="39" style="62" customWidth="1"/>
    <col min="7172" max="7172" width="60.7109375" style="62" customWidth="1"/>
    <col min="7173" max="7173" width="19.7109375" style="62" customWidth="1"/>
    <col min="7174" max="7174" width="6.85546875" style="62" customWidth="1"/>
    <col min="7175" max="7175" width="3.85546875" style="62" customWidth="1"/>
    <col min="7176" max="7176" width="3.140625" style="62" customWidth="1"/>
    <col min="7177" max="7177" width="9.140625" style="62"/>
    <col min="7178" max="7178" width="10.28515625" style="62" customWidth="1"/>
    <col min="7179" max="7179" width="82.140625" style="62" customWidth="1"/>
    <col min="7180" max="7180" width="13.5703125" style="62" customWidth="1"/>
    <col min="7181" max="7424" width="9.140625" style="62"/>
    <col min="7425" max="7425" width="4.28515625" style="62" customWidth="1"/>
    <col min="7426" max="7426" width="6.5703125" style="62" customWidth="1"/>
    <col min="7427" max="7427" width="39" style="62" customWidth="1"/>
    <col min="7428" max="7428" width="60.7109375" style="62" customWidth="1"/>
    <col min="7429" max="7429" width="19.7109375" style="62" customWidth="1"/>
    <col min="7430" max="7430" width="6.85546875" style="62" customWidth="1"/>
    <col min="7431" max="7431" width="3.85546875" style="62" customWidth="1"/>
    <col min="7432" max="7432" width="3.140625" style="62" customWidth="1"/>
    <col min="7433" max="7433" width="9.140625" style="62"/>
    <col min="7434" max="7434" width="10.28515625" style="62" customWidth="1"/>
    <col min="7435" max="7435" width="82.140625" style="62" customWidth="1"/>
    <col min="7436" max="7436" width="13.5703125" style="62" customWidth="1"/>
    <col min="7437" max="7680" width="9.140625" style="62"/>
    <col min="7681" max="7681" width="4.28515625" style="62" customWidth="1"/>
    <col min="7682" max="7682" width="6.5703125" style="62" customWidth="1"/>
    <col min="7683" max="7683" width="39" style="62" customWidth="1"/>
    <col min="7684" max="7684" width="60.7109375" style="62" customWidth="1"/>
    <col min="7685" max="7685" width="19.7109375" style="62" customWidth="1"/>
    <col min="7686" max="7686" width="6.85546875" style="62" customWidth="1"/>
    <col min="7687" max="7687" width="3.85546875" style="62" customWidth="1"/>
    <col min="7688" max="7688" width="3.140625" style="62" customWidth="1"/>
    <col min="7689" max="7689" width="9.140625" style="62"/>
    <col min="7690" max="7690" width="10.28515625" style="62" customWidth="1"/>
    <col min="7691" max="7691" width="82.140625" style="62" customWidth="1"/>
    <col min="7692" max="7692" width="13.5703125" style="62" customWidth="1"/>
    <col min="7693" max="7936" width="9.140625" style="62"/>
    <col min="7937" max="7937" width="4.28515625" style="62" customWidth="1"/>
    <col min="7938" max="7938" width="6.5703125" style="62" customWidth="1"/>
    <col min="7939" max="7939" width="39" style="62" customWidth="1"/>
    <col min="7940" max="7940" width="60.7109375" style="62" customWidth="1"/>
    <col min="7941" max="7941" width="19.7109375" style="62" customWidth="1"/>
    <col min="7942" max="7942" width="6.85546875" style="62" customWidth="1"/>
    <col min="7943" max="7943" width="3.85546875" style="62" customWidth="1"/>
    <col min="7944" max="7944" width="3.140625" style="62" customWidth="1"/>
    <col min="7945" max="7945" width="9.140625" style="62"/>
    <col min="7946" max="7946" width="10.28515625" style="62" customWidth="1"/>
    <col min="7947" max="7947" width="82.140625" style="62" customWidth="1"/>
    <col min="7948" max="7948" width="13.5703125" style="62" customWidth="1"/>
    <col min="7949" max="8192" width="9.140625" style="62"/>
    <col min="8193" max="8193" width="4.28515625" style="62" customWidth="1"/>
    <col min="8194" max="8194" width="6.5703125" style="62" customWidth="1"/>
    <col min="8195" max="8195" width="39" style="62" customWidth="1"/>
    <col min="8196" max="8196" width="60.7109375" style="62" customWidth="1"/>
    <col min="8197" max="8197" width="19.7109375" style="62" customWidth="1"/>
    <col min="8198" max="8198" width="6.85546875" style="62" customWidth="1"/>
    <col min="8199" max="8199" width="3.85546875" style="62" customWidth="1"/>
    <col min="8200" max="8200" width="3.140625" style="62" customWidth="1"/>
    <col min="8201" max="8201" width="9.140625" style="62"/>
    <col min="8202" max="8202" width="10.28515625" style="62" customWidth="1"/>
    <col min="8203" max="8203" width="82.140625" style="62" customWidth="1"/>
    <col min="8204" max="8204" width="13.5703125" style="62" customWidth="1"/>
    <col min="8205" max="8448" width="9.140625" style="62"/>
    <col min="8449" max="8449" width="4.28515625" style="62" customWidth="1"/>
    <col min="8450" max="8450" width="6.5703125" style="62" customWidth="1"/>
    <col min="8451" max="8451" width="39" style="62" customWidth="1"/>
    <col min="8452" max="8452" width="60.7109375" style="62" customWidth="1"/>
    <col min="8453" max="8453" width="19.7109375" style="62" customWidth="1"/>
    <col min="8454" max="8454" width="6.85546875" style="62" customWidth="1"/>
    <col min="8455" max="8455" width="3.85546875" style="62" customWidth="1"/>
    <col min="8456" max="8456" width="3.140625" style="62" customWidth="1"/>
    <col min="8457" max="8457" width="9.140625" style="62"/>
    <col min="8458" max="8458" width="10.28515625" style="62" customWidth="1"/>
    <col min="8459" max="8459" width="82.140625" style="62" customWidth="1"/>
    <col min="8460" max="8460" width="13.5703125" style="62" customWidth="1"/>
    <col min="8461" max="8704" width="9.140625" style="62"/>
    <col min="8705" max="8705" width="4.28515625" style="62" customWidth="1"/>
    <col min="8706" max="8706" width="6.5703125" style="62" customWidth="1"/>
    <col min="8707" max="8707" width="39" style="62" customWidth="1"/>
    <col min="8708" max="8708" width="60.7109375" style="62" customWidth="1"/>
    <col min="8709" max="8709" width="19.7109375" style="62" customWidth="1"/>
    <col min="8710" max="8710" width="6.85546875" style="62" customWidth="1"/>
    <col min="8711" max="8711" width="3.85546875" style="62" customWidth="1"/>
    <col min="8712" max="8712" width="3.140625" style="62" customWidth="1"/>
    <col min="8713" max="8713" width="9.140625" style="62"/>
    <col min="8714" max="8714" width="10.28515625" style="62" customWidth="1"/>
    <col min="8715" max="8715" width="82.140625" style="62" customWidth="1"/>
    <col min="8716" max="8716" width="13.5703125" style="62" customWidth="1"/>
    <col min="8717" max="8960" width="9.140625" style="62"/>
    <col min="8961" max="8961" width="4.28515625" style="62" customWidth="1"/>
    <col min="8962" max="8962" width="6.5703125" style="62" customWidth="1"/>
    <col min="8963" max="8963" width="39" style="62" customWidth="1"/>
    <col min="8964" max="8964" width="60.7109375" style="62" customWidth="1"/>
    <col min="8965" max="8965" width="19.7109375" style="62" customWidth="1"/>
    <col min="8966" max="8966" width="6.85546875" style="62" customWidth="1"/>
    <col min="8967" max="8967" width="3.85546875" style="62" customWidth="1"/>
    <col min="8968" max="8968" width="3.140625" style="62" customWidth="1"/>
    <col min="8969" max="8969" width="9.140625" style="62"/>
    <col min="8970" max="8970" width="10.28515625" style="62" customWidth="1"/>
    <col min="8971" max="8971" width="82.140625" style="62" customWidth="1"/>
    <col min="8972" max="8972" width="13.5703125" style="62" customWidth="1"/>
    <col min="8973" max="9216" width="9.140625" style="62"/>
    <col min="9217" max="9217" width="4.28515625" style="62" customWidth="1"/>
    <col min="9218" max="9218" width="6.5703125" style="62" customWidth="1"/>
    <col min="9219" max="9219" width="39" style="62" customWidth="1"/>
    <col min="9220" max="9220" width="60.7109375" style="62" customWidth="1"/>
    <col min="9221" max="9221" width="19.7109375" style="62" customWidth="1"/>
    <col min="9222" max="9222" width="6.85546875" style="62" customWidth="1"/>
    <col min="9223" max="9223" width="3.85546875" style="62" customWidth="1"/>
    <col min="9224" max="9224" width="3.140625" style="62" customWidth="1"/>
    <col min="9225" max="9225" width="9.140625" style="62"/>
    <col min="9226" max="9226" width="10.28515625" style="62" customWidth="1"/>
    <col min="9227" max="9227" width="82.140625" style="62" customWidth="1"/>
    <col min="9228" max="9228" width="13.5703125" style="62" customWidth="1"/>
    <col min="9229" max="9472" width="9.140625" style="62"/>
    <col min="9473" max="9473" width="4.28515625" style="62" customWidth="1"/>
    <col min="9474" max="9474" width="6.5703125" style="62" customWidth="1"/>
    <col min="9475" max="9475" width="39" style="62" customWidth="1"/>
    <col min="9476" max="9476" width="60.7109375" style="62" customWidth="1"/>
    <col min="9477" max="9477" width="19.7109375" style="62" customWidth="1"/>
    <col min="9478" max="9478" width="6.85546875" style="62" customWidth="1"/>
    <col min="9479" max="9479" width="3.85546875" style="62" customWidth="1"/>
    <col min="9480" max="9480" width="3.140625" style="62" customWidth="1"/>
    <col min="9481" max="9481" width="9.140625" style="62"/>
    <col min="9482" max="9482" width="10.28515625" style="62" customWidth="1"/>
    <col min="9483" max="9483" width="82.140625" style="62" customWidth="1"/>
    <col min="9484" max="9484" width="13.5703125" style="62" customWidth="1"/>
    <col min="9485" max="9728" width="9.140625" style="62"/>
    <col min="9729" max="9729" width="4.28515625" style="62" customWidth="1"/>
    <col min="9730" max="9730" width="6.5703125" style="62" customWidth="1"/>
    <col min="9731" max="9731" width="39" style="62" customWidth="1"/>
    <col min="9732" max="9732" width="60.7109375" style="62" customWidth="1"/>
    <col min="9733" max="9733" width="19.7109375" style="62" customWidth="1"/>
    <col min="9734" max="9734" width="6.85546875" style="62" customWidth="1"/>
    <col min="9735" max="9735" width="3.85546875" style="62" customWidth="1"/>
    <col min="9736" max="9736" width="3.140625" style="62" customWidth="1"/>
    <col min="9737" max="9737" width="9.140625" style="62"/>
    <col min="9738" max="9738" width="10.28515625" style="62" customWidth="1"/>
    <col min="9739" max="9739" width="82.140625" style="62" customWidth="1"/>
    <col min="9740" max="9740" width="13.5703125" style="62" customWidth="1"/>
    <col min="9741" max="9984" width="9.140625" style="62"/>
    <col min="9985" max="9985" width="4.28515625" style="62" customWidth="1"/>
    <col min="9986" max="9986" width="6.5703125" style="62" customWidth="1"/>
    <col min="9987" max="9987" width="39" style="62" customWidth="1"/>
    <col min="9988" max="9988" width="60.7109375" style="62" customWidth="1"/>
    <col min="9989" max="9989" width="19.7109375" style="62" customWidth="1"/>
    <col min="9990" max="9990" width="6.85546875" style="62" customWidth="1"/>
    <col min="9991" max="9991" width="3.85546875" style="62" customWidth="1"/>
    <col min="9992" max="9992" width="3.140625" style="62" customWidth="1"/>
    <col min="9993" max="9993" width="9.140625" style="62"/>
    <col min="9994" max="9994" width="10.28515625" style="62" customWidth="1"/>
    <col min="9995" max="9995" width="82.140625" style="62" customWidth="1"/>
    <col min="9996" max="9996" width="13.5703125" style="62" customWidth="1"/>
    <col min="9997" max="10240" width="9.140625" style="62"/>
    <col min="10241" max="10241" width="4.28515625" style="62" customWidth="1"/>
    <col min="10242" max="10242" width="6.5703125" style="62" customWidth="1"/>
    <col min="10243" max="10243" width="39" style="62" customWidth="1"/>
    <col min="10244" max="10244" width="60.7109375" style="62" customWidth="1"/>
    <col min="10245" max="10245" width="19.7109375" style="62" customWidth="1"/>
    <col min="10246" max="10246" width="6.85546875" style="62" customWidth="1"/>
    <col min="10247" max="10247" width="3.85546875" style="62" customWidth="1"/>
    <col min="10248" max="10248" width="3.140625" style="62" customWidth="1"/>
    <col min="10249" max="10249" width="9.140625" style="62"/>
    <col min="10250" max="10250" width="10.28515625" style="62" customWidth="1"/>
    <col min="10251" max="10251" width="82.140625" style="62" customWidth="1"/>
    <col min="10252" max="10252" width="13.5703125" style="62" customWidth="1"/>
    <col min="10253" max="10496" width="9.140625" style="62"/>
    <col min="10497" max="10497" width="4.28515625" style="62" customWidth="1"/>
    <col min="10498" max="10498" width="6.5703125" style="62" customWidth="1"/>
    <col min="10499" max="10499" width="39" style="62" customWidth="1"/>
    <col min="10500" max="10500" width="60.7109375" style="62" customWidth="1"/>
    <col min="10501" max="10501" width="19.7109375" style="62" customWidth="1"/>
    <col min="10502" max="10502" width="6.85546875" style="62" customWidth="1"/>
    <col min="10503" max="10503" width="3.85546875" style="62" customWidth="1"/>
    <col min="10504" max="10504" width="3.140625" style="62" customWidth="1"/>
    <col min="10505" max="10505" width="9.140625" style="62"/>
    <col min="10506" max="10506" width="10.28515625" style="62" customWidth="1"/>
    <col min="10507" max="10507" width="82.140625" style="62" customWidth="1"/>
    <col min="10508" max="10508" width="13.5703125" style="62" customWidth="1"/>
    <col min="10509" max="10752" width="9.140625" style="62"/>
    <col min="10753" max="10753" width="4.28515625" style="62" customWidth="1"/>
    <col min="10754" max="10754" width="6.5703125" style="62" customWidth="1"/>
    <col min="10755" max="10755" width="39" style="62" customWidth="1"/>
    <col min="10756" max="10756" width="60.7109375" style="62" customWidth="1"/>
    <col min="10757" max="10757" width="19.7109375" style="62" customWidth="1"/>
    <col min="10758" max="10758" width="6.85546875" style="62" customWidth="1"/>
    <col min="10759" max="10759" width="3.85546875" style="62" customWidth="1"/>
    <col min="10760" max="10760" width="3.140625" style="62" customWidth="1"/>
    <col min="10761" max="10761" width="9.140625" style="62"/>
    <col min="10762" max="10762" width="10.28515625" style="62" customWidth="1"/>
    <col min="10763" max="10763" width="82.140625" style="62" customWidth="1"/>
    <col min="10764" max="10764" width="13.5703125" style="62" customWidth="1"/>
    <col min="10765" max="11008" width="9.140625" style="62"/>
    <col min="11009" max="11009" width="4.28515625" style="62" customWidth="1"/>
    <col min="11010" max="11010" width="6.5703125" style="62" customWidth="1"/>
    <col min="11011" max="11011" width="39" style="62" customWidth="1"/>
    <col min="11012" max="11012" width="60.7109375" style="62" customWidth="1"/>
    <col min="11013" max="11013" width="19.7109375" style="62" customWidth="1"/>
    <col min="11014" max="11014" width="6.85546875" style="62" customWidth="1"/>
    <col min="11015" max="11015" width="3.85546875" style="62" customWidth="1"/>
    <col min="11016" max="11016" width="3.140625" style="62" customWidth="1"/>
    <col min="11017" max="11017" width="9.140625" style="62"/>
    <col min="11018" max="11018" width="10.28515625" style="62" customWidth="1"/>
    <col min="11019" max="11019" width="82.140625" style="62" customWidth="1"/>
    <col min="11020" max="11020" width="13.5703125" style="62" customWidth="1"/>
    <col min="11021" max="11264" width="9.140625" style="62"/>
    <col min="11265" max="11265" width="4.28515625" style="62" customWidth="1"/>
    <col min="11266" max="11266" width="6.5703125" style="62" customWidth="1"/>
    <col min="11267" max="11267" width="39" style="62" customWidth="1"/>
    <col min="11268" max="11268" width="60.7109375" style="62" customWidth="1"/>
    <col min="11269" max="11269" width="19.7109375" style="62" customWidth="1"/>
    <col min="11270" max="11270" width="6.85546875" style="62" customWidth="1"/>
    <col min="11271" max="11271" width="3.85546875" style="62" customWidth="1"/>
    <col min="11272" max="11272" width="3.140625" style="62" customWidth="1"/>
    <col min="11273" max="11273" width="9.140625" style="62"/>
    <col min="11274" max="11274" width="10.28515625" style="62" customWidth="1"/>
    <col min="11275" max="11275" width="82.140625" style="62" customWidth="1"/>
    <col min="11276" max="11276" width="13.5703125" style="62" customWidth="1"/>
    <col min="11277" max="11520" width="9.140625" style="62"/>
    <col min="11521" max="11521" width="4.28515625" style="62" customWidth="1"/>
    <col min="11522" max="11522" width="6.5703125" style="62" customWidth="1"/>
    <col min="11523" max="11523" width="39" style="62" customWidth="1"/>
    <col min="11524" max="11524" width="60.7109375" style="62" customWidth="1"/>
    <col min="11525" max="11525" width="19.7109375" style="62" customWidth="1"/>
    <col min="11526" max="11526" width="6.85546875" style="62" customWidth="1"/>
    <col min="11527" max="11527" width="3.85546875" style="62" customWidth="1"/>
    <col min="11528" max="11528" width="3.140625" style="62" customWidth="1"/>
    <col min="11529" max="11529" width="9.140625" style="62"/>
    <col min="11530" max="11530" width="10.28515625" style="62" customWidth="1"/>
    <col min="11531" max="11531" width="82.140625" style="62" customWidth="1"/>
    <col min="11532" max="11532" width="13.5703125" style="62" customWidth="1"/>
    <col min="11533" max="11776" width="9.140625" style="62"/>
    <col min="11777" max="11777" width="4.28515625" style="62" customWidth="1"/>
    <col min="11778" max="11778" width="6.5703125" style="62" customWidth="1"/>
    <col min="11779" max="11779" width="39" style="62" customWidth="1"/>
    <col min="11780" max="11780" width="60.7109375" style="62" customWidth="1"/>
    <col min="11781" max="11781" width="19.7109375" style="62" customWidth="1"/>
    <col min="11782" max="11782" width="6.85546875" style="62" customWidth="1"/>
    <col min="11783" max="11783" width="3.85546875" style="62" customWidth="1"/>
    <col min="11784" max="11784" width="3.140625" style="62" customWidth="1"/>
    <col min="11785" max="11785" width="9.140625" style="62"/>
    <col min="11786" max="11786" width="10.28515625" style="62" customWidth="1"/>
    <col min="11787" max="11787" width="82.140625" style="62" customWidth="1"/>
    <col min="11788" max="11788" width="13.5703125" style="62" customWidth="1"/>
    <col min="11789" max="12032" width="9.140625" style="62"/>
    <col min="12033" max="12033" width="4.28515625" style="62" customWidth="1"/>
    <col min="12034" max="12034" width="6.5703125" style="62" customWidth="1"/>
    <col min="12035" max="12035" width="39" style="62" customWidth="1"/>
    <col min="12036" max="12036" width="60.7109375" style="62" customWidth="1"/>
    <col min="12037" max="12037" width="19.7109375" style="62" customWidth="1"/>
    <col min="12038" max="12038" width="6.85546875" style="62" customWidth="1"/>
    <col min="12039" max="12039" width="3.85546875" style="62" customWidth="1"/>
    <col min="12040" max="12040" width="3.140625" style="62" customWidth="1"/>
    <col min="12041" max="12041" width="9.140625" style="62"/>
    <col min="12042" max="12042" width="10.28515625" style="62" customWidth="1"/>
    <col min="12043" max="12043" width="82.140625" style="62" customWidth="1"/>
    <col min="12044" max="12044" width="13.5703125" style="62" customWidth="1"/>
    <col min="12045" max="12288" width="9.140625" style="62"/>
    <col min="12289" max="12289" width="4.28515625" style="62" customWidth="1"/>
    <col min="12290" max="12290" width="6.5703125" style="62" customWidth="1"/>
    <col min="12291" max="12291" width="39" style="62" customWidth="1"/>
    <col min="12292" max="12292" width="60.7109375" style="62" customWidth="1"/>
    <col min="12293" max="12293" width="19.7109375" style="62" customWidth="1"/>
    <col min="12294" max="12294" width="6.85546875" style="62" customWidth="1"/>
    <col min="12295" max="12295" width="3.85546875" style="62" customWidth="1"/>
    <col min="12296" max="12296" width="3.140625" style="62" customWidth="1"/>
    <col min="12297" max="12297" width="9.140625" style="62"/>
    <col min="12298" max="12298" width="10.28515625" style="62" customWidth="1"/>
    <col min="12299" max="12299" width="82.140625" style="62" customWidth="1"/>
    <col min="12300" max="12300" width="13.5703125" style="62" customWidth="1"/>
    <col min="12301" max="12544" width="9.140625" style="62"/>
    <col min="12545" max="12545" width="4.28515625" style="62" customWidth="1"/>
    <col min="12546" max="12546" width="6.5703125" style="62" customWidth="1"/>
    <col min="12547" max="12547" width="39" style="62" customWidth="1"/>
    <col min="12548" max="12548" width="60.7109375" style="62" customWidth="1"/>
    <col min="12549" max="12549" width="19.7109375" style="62" customWidth="1"/>
    <col min="12550" max="12550" width="6.85546875" style="62" customWidth="1"/>
    <col min="12551" max="12551" width="3.85546875" style="62" customWidth="1"/>
    <col min="12552" max="12552" width="3.140625" style="62" customWidth="1"/>
    <col min="12553" max="12553" width="9.140625" style="62"/>
    <col min="12554" max="12554" width="10.28515625" style="62" customWidth="1"/>
    <col min="12555" max="12555" width="82.140625" style="62" customWidth="1"/>
    <col min="12556" max="12556" width="13.5703125" style="62" customWidth="1"/>
    <col min="12557" max="12800" width="9.140625" style="62"/>
    <col min="12801" max="12801" width="4.28515625" style="62" customWidth="1"/>
    <col min="12802" max="12802" width="6.5703125" style="62" customWidth="1"/>
    <col min="12803" max="12803" width="39" style="62" customWidth="1"/>
    <col min="12804" max="12804" width="60.7109375" style="62" customWidth="1"/>
    <col min="12805" max="12805" width="19.7109375" style="62" customWidth="1"/>
    <col min="12806" max="12806" width="6.85546875" style="62" customWidth="1"/>
    <col min="12807" max="12807" width="3.85546875" style="62" customWidth="1"/>
    <col min="12808" max="12808" width="3.140625" style="62" customWidth="1"/>
    <col min="12809" max="12809" width="9.140625" style="62"/>
    <col min="12810" max="12810" width="10.28515625" style="62" customWidth="1"/>
    <col min="12811" max="12811" width="82.140625" style="62" customWidth="1"/>
    <col min="12812" max="12812" width="13.5703125" style="62" customWidth="1"/>
    <col min="12813" max="13056" width="9.140625" style="62"/>
    <col min="13057" max="13057" width="4.28515625" style="62" customWidth="1"/>
    <col min="13058" max="13058" width="6.5703125" style="62" customWidth="1"/>
    <col min="13059" max="13059" width="39" style="62" customWidth="1"/>
    <col min="13060" max="13060" width="60.7109375" style="62" customWidth="1"/>
    <col min="13061" max="13061" width="19.7109375" style="62" customWidth="1"/>
    <col min="13062" max="13062" width="6.85546875" style="62" customWidth="1"/>
    <col min="13063" max="13063" width="3.85546875" style="62" customWidth="1"/>
    <col min="13064" max="13064" width="3.140625" style="62" customWidth="1"/>
    <col min="13065" max="13065" width="9.140625" style="62"/>
    <col min="13066" max="13066" width="10.28515625" style="62" customWidth="1"/>
    <col min="13067" max="13067" width="82.140625" style="62" customWidth="1"/>
    <col min="13068" max="13068" width="13.5703125" style="62" customWidth="1"/>
    <col min="13069" max="13312" width="9.140625" style="62"/>
    <col min="13313" max="13313" width="4.28515625" style="62" customWidth="1"/>
    <col min="13314" max="13314" width="6.5703125" style="62" customWidth="1"/>
    <col min="13315" max="13315" width="39" style="62" customWidth="1"/>
    <col min="13316" max="13316" width="60.7109375" style="62" customWidth="1"/>
    <col min="13317" max="13317" width="19.7109375" style="62" customWidth="1"/>
    <col min="13318" max="13318" width="6.85546875" style="62" customWidth="1"/>
    <col min="13319" max="13319" width="3.85546875" style="62" customWidth="1"/>
    <col min="13320" max="13320" width="3.140625" style="62" customWidth="1"/>
    <col min="13321" max="13321" width="9.140625" style="62"/>
    <col min="13322" max="13322" width="10.28515625" style="62" customWidth="1"/>
    <col min="13323" max="13323" width="82.140625" style="62" customWidth="1"/>
    <col min="13324" max="13324" width="13.5703125" style="62" customWidth="1"/>
    <col min="13325" max="13568" width="9.140625" style="62"/>
    <col min="13569" max="13569" width="4.28515625" style="62" customWidth="1"/>
    <col min="13570" max="13570" width="6.5703125" style="62" customWidth="1"/>
    <col min="13571" max="13571" width="39" style="62" customWidth="1"/>
    <col min="13572" max="13572" width="60.7109375" style="62" customWidth="1"/>
    <col min="13573" max="13573" width="19.7109375" style="62" customWidth="1"/>
    <col min="13574" max="13574" width="6.85546875" style="62" customWidth="1"/>
    <col min="13575" max="13575" width="3.85546875" style="62" customWidth="1"/>
    <col min="13576" max="13576" width="3.140625" style="62" customWidth="1"/>
    <col min="13577" max="13577" width="9.140625" style="62"/>
    <col min="13578" max="13578" width="10.28515625" style="62" customWidth="1"/>
    <col min="13579" max="13579" width="82.140625" style="62" customWidth="1"/>
    <col min="13580" max="13580" width="13.5703125" style="62" customWidth="1"/>
    <col min="13581" max="13824" width="9.140625" style="62"/>
    <col min="13825" max="13825" width="4.28515625" style="62" customWidth="1"/>
    <col min="13826" max="13826" width="6.5703125" style="62" customWidth="1"/>
    <col min="13827" max="13827" width="39" style="62" customWidth="1"/>
    <col min="13828" max="13828" width="60.7109375" style="62" customWidth="1"/>
    <col min="13829" max="13829" width="19.7109375" style="62" customWidth="1"/>
    <col min="13830" max="13830" width="6.85546875" style="62" customWidth="1"/>
    <col min="13831" max="13831" width="3.85546875" style="62" customWidth="1"/>
    <col min="13832" max="13832" width="3.140625" style="62" customWidth="1"/>
    <col min="13833" max="13833" width="9.140625" style="62"/>
    <col min="13834" max="13834" width="10.28515625" style="62" customWidth="1"/>
    <col min="13835" max="13835" width="82.140625" style="62" customWidth="1"/>
    <col min="13836" max="13836" width="13.5703125" style="62" customWidth="1"/>
    <col min="13837" max="14080" width="9.140625" style="62"/>
    <col min="14081" max="14081" width="4.28515625" style="62" customWidth="1"/>
    <col min="14082" max="14082" width="6.5703125" style="62" customWidth="1"/>
    <col min="14083" max="14083" width="39" style="62" customWidth="1"/>
    <col min="14084" max="14084" width="60.7109375" style="62" customWidth="1"/>
    <col min="14085" max="14085" width="19.7109375" style="62" customWidth="1"/>
    <col min="14086" max="14086" width="6.85546875" style="62" customWidth="1"/>
    <col min="14087" max="14087" width="3.85546875" style="62" customWidth="1"/>
    <col min="14088" max="14088" width="3.140625" style="62" customWidth="1"/>
    <col min="14089" max="14089" width="9.140625" style="62"/>
    <col min="14090" max="14090" width="10.28515625" style="62" customWidth="1"/>
    <col min="14091" max="14091" width="82.140625" style="62" customWidth="1"/>
    <col min="14092" max="14092" width="13.5703125" style="62" customWidth="1"/>
    <col min="14093" max="14336" width="9.140625" style="62"/>
    <col min="14337" max="14337" width="4.28515625" style="62" customWidth="1"/>
    <col min="14338" max="14338" width="6.5703125" style="62" customWidth="1"/>
    <col min="14339" max="14339" width="39" style="62" customWidth="1"/>
    <col min="14340" max="14340" width="60.7109375" style="62" customWidth="1"/>
    <col min="14341" max="14341" width="19.7109375" style="62" customWidth="1"/>
    <col min="14342" max="14342" width="6.85546875" style="62" customWidth="1"/>
    <col min="14343" max="14343" width="3.85546875" style="62" customWidth="1"/>
    <col min="14344" max="14344" width="3.140625" style="62" customWidth="1"/>
    <col min="14345" max="14345" width="9.140625" style="62"/>
    <col min="14346" max="14346" width="10.28515625" style="62" customWidth="1"/>
    <col min="14347" max="14347" width="82.140625" style="62" customWidth="1"/>
    <col min="14348" max="14348" width="13.5703125" style="62" customWidth="1"/>
    <col min="14349" max="14592" width="9.140625" style="62"/>
    <col min="14593" max="14593" width="4.28515625" style="62" customWidth="1"/>
    <col min="14594" max="14594" width="6.5703125" style="62" customWidth="1"/>
    <col min="14595" max="14595" width="39" style="62" customWidth="1"/>
    <col min="14596" max="14596" width="60.7109375" style="62" customWidth="1"/>
    <col min="14597" max="14597" width="19.7109375" style="62" customWidth="1"/>
    <col min="14598" max="14598" width="6.85546875" style="62" customWidth="1"/>
    <col min="14599" max="14599" width="3.85546875" style="62" customWidth="1"/>
    <col min="14600" max="14600" width="3.140625" style="62" customWidth="1"/>
    <col min="14601" max="14601" width="9.140625" style="62"/>
    <col min="14602" max="14602" width="10.28515625" style="62" customWidth="1"/>
    <col min="14603" max="14603" width="82.140625" style="62" customWidth="1"/>
    <col min="14604" max="14604" width="13.5703125" style="62" customWidth="1"/>
    <col min="14605" max="14848" width="9.140625" style="62"/>
    <col min="14849" max="14849" width="4.28515625" style="62" customWidth="1"/>
    <col min="14850" max="14850" width="6.5703125" style="62" customWidth="1"/>
    <col min="14851" max="14851" width="39" style="62" customWidth="1"/>
    <col min="14852" max="14852" width="60.7109375" style="62" customWidth="1"/>
    <col min="14853" max="14853" width="19.7109375" style="62" customWidth="1"/>
    <col min="14854" max="14854" width="6.85546875" style="62" customWidth="1"/>
    <col min="14855" max="14855" width="3.85546875" style="62" customWidth="1"/>
    <col min="14856" max="14856" width="3.140625" style="62" customWidth="1"/>
    <col min="14857" max="14857" width="9.140625" style="62"/>
    <col min="14858" max="14858" width="10.28515625" style="62" customWidth="1"/>
    <col min="14859" max="14859" width="82.140625" style="62" customWidth="1"/>
    <col min="14860" max="14860" width="13.5703125" style="62" customWidth="1"/>
    <col min="14861" max="15104" width="9.140625" style="62"/>
    <col min="15105" max="15105" width="4.28515625" style="62" customWidth="1"/>
    <col min="15106" max="15106" width="6.5703125" style="62" customWidth="1"/>
    <col min="15107" max="15107" width="39" style="62" customWidth="1"/>
    <col min="15108" max="15108" width="60.7109375" style="62" customWidth="1"/>
    <col min="15109" max="15109" width="19.7109375" style="62" customWidth="1"/>
    <col min="15110" max="15110" width="6.85546875" style="62" customWidth="1"/>
    <col min="15111" max="15111" width="3.85546875" style="62" customWidth="1"/>
    <col min="15112" max="15112" width="3.140625" style="62" customWidth="1"/>
    <col min="15113" max="15113" width="9.140625" style="62"/>
    <col min="15114" max="15114" width="10.28515625" style="62" customWidth="1"/>
    <col min="15115" max="15115" width="82.140625" style="62" customWidth="1"/>
    <col min="15116" max="15116" width="13.5703125" style="62" customWidth="1"/>
    <col min="15117" max="15360" width="9.140625" style="62"/>
    <col min="15361" max="15361" width="4.28515625" style="62" customWidth="1"/>
    <col min="15362" max="15362" width="6.5703125" style="62" customWidth="1"/>
    <col min="15363" max="15363" width="39" style="62" customWidth="1"/>
    <col min="15364" max="15364" width="60.7109375" style="62" customWidth="1"/>
    <col min="15365" max="15365" width="19.7109375" style="62" customWidth="1"/>
    <col min="15366" max="15366" width="6.85546875" style="62" customWidth="1"/>
    <col min="15367" max="15367" width="3.85546875" style="62" customWidth="1"/>
    <col min="15368" max="15368" width="3.140625" style="62" customWidth="1"/>
    <col min="15369" max="15369" width="9.140625" style="62"/>
    <col min="15370" max="15370" width="10.28515625" style="62" customWidth="1"/>
    <col min="15371" max="15371" width="82.140625" style="62" customWidth="1"/>
    <col min="15372" max="15372" width="13.5703125" style="62" customWidth="1"/>
    <col min="15373" max="15616" width="9.140625" style="62"/>
    <col min="15617" max="15617" width="4.28515625" style="62" customWidth="1"/>
    <col min="15618" max="15618" width="6.5703125" style="62" customWidth="1"/>
    <col min="15619" max="15619" width="39" style="62" customWidth="1"/>
    <col min="15620" max="15620" width="60.7109375" style="62" customWidth="1"/>
    <col min="15621" max="15621" width="19.7109375" style="62" customWidth="1"/>
    <col min="15622" max="15622" width="6.85546875" style="62" customWidth="1"/>
    <col min="15623" max="15623" width="3.85546875" style="62" customWidth="1"/>
    <col min="15624" max="15624" width="3.140625" style="62" customWidth="1"/>
    <col min="15625" max="15625" width="9.140625" style="62"/>
    <col min="15626" max="15626" width="10.28515625" style="62" customWidth="1"/>
    <col min="15627" max="15627" width="82.140625" style="62" customWidth="1"/>
    <col min="15628" max="15628" width="13.5703125" style="62" customWidth="1"/>
    <col min="15629" max="15872" width="9.140625" style="62"/>
    <col min="15873" max="15873" width="4.28515625" style="62" customWidth="1"/>
    <col min="15874" max="15874" width="6.5703125" style="62" customWidth="1"/>
    <col min="15875" max="15875" width="39" style="62" customWidth="1"/>
    <col min="15876" max="15876" width="60.7109375" style="62" customWidth="1"/>
    <col min="15877" max="15877" width="19.7109375" style="62" customWidth="1"/>
    <col min="15878" max="15878" width="6.85546875" style="62" customWidth="1"/>
    <col min="15879" max="15879" width="3.85546875" style="62" customWidth="1"/>
    <col min="15880" max="15880" width="3.140625" style="62" customWidth="1"/>
    <col min="15881" max="15881" width="9.140625" style="62"/>
    <col min="15882" max="15882" width="10.28515625" style="62" customWidth="1"/>
    <col min="15883" max="15883" width="82.140625" style="62" customWidth="1"/>
    <col min="15884" max="15884" width="13.5703125" style="62" customWidth="1"/>
    <col min="15885" max="16128" width="9.140625" style="62"/>
    <col min="16129" max="16129" width="4.28515625" style="62" customWidth="1"/>
    <col min="16130" max="16130" width="6.5703125" style="62" customWidth="1"/>
    <col min="16131" max="16131" width="39" style="62" customWidth="1"/>
    <col min="16132" max="16132" width="60.7109375" style="62" customWidth="1"/>
    <col min="16133" max="16133" width="19.7109375" style="62" customWidth="1"/>
    <col min="16134" max="16134" width="6.85546875" style="62" customWidth="1"/>
    <col min="16135" max="16135" width="3.85546875" style="62" customWidth="1"/>
    <col min="16136" max="16136" width="3.140625" style="62" customWidth="1"/>
    <col min="16137" max="16137" width="9.140625" style="62"/>
    <col min="16138" max="16138" width="10.28515625" style="62" customWidth="1"/>
    <col min="16139" max="16139" width="82.140625" style="62" customWidth="1"/>
    <col min="16140" max="16140" width="13.5703125" style="62" customWidth="1"/>
    <col min="16141" max="16384" width="9.140625" style="62"/>
  </cols>
  <sheetData>
    <row r="1" spans="3:12" ht="28.5">
      <c r="C1" s="63" t="s">
        <v>30</v>
      </c>
      <c r="D1" s="64"/>
      <c r="E1" s="64"/>
    </row>
    <row r="2" spans="3:12">
      <c r="C2" s="62" t="s">
        <v>31</v>
      </c>
    </row>
    <row r="5" spans="3:12" ht="18">
      <c r="C5" s="372" t="str">
        <f>'Революции, 13'!$C$5</f>
        <v>Отчёт о проделанной работе за 2018 год</v>
      </c>
      <c r="D5" s="373"/>
    </row>
    <row r="6" spans="3:12" ht="18">
      <c r="C6" s="287" t="s">
        <v>32</v>
      </c>
      <c r="D6" s="288"/>
    </row>
    <row r="7" spans="3:12" ht="18.75">
      <c r="C7" s="65" t="s">
        <v>33</v>
      </c>
      <c r="D7" s="289" t="s">
        <v>78</v>
      </c>
      <c r="E7" s="289"/>
    </row>
    <row r="8" spans="3:12" ht="18.75">
      <c r="C8" s="374" t="s">
        <v>670</v>
      </c>
      <c r="D8" s="375" t="s">
        <v>35</v>
      </c>
      <c r="E8" s="375">
        <f>E9+E10</f>
        <v>4368.8999999999996</v>
      </c>
    </row>
    <row r="9" spans="3:12" ht="15.75">
      <c r="C9" s="66" t="s">
        <v>658</v>
      </c>
      <c r="D9" s="67" t="s">
        <v>35</v>
      </c>
      <c r="E9" s="65">
        <v>4010.6</v>
      </c>
    </row>
    <row r="10" spans="3:12" ht="15.75">
      <c r="C10" s="376" t="s">
        <v>659</v>
      </c>
      <c r="D10" s="67" t="s">
        <v>35</v>
      </c>
      <c r="E10" s="65">
        <v>358.3</v>
      </c>
      <c r="I10" s="377" t="s">
        <v>667</v>
      </c>
      <c r="J10" s="377"/>
      <c r="K10" s="62">
        <f>E10*E12</f>
        <v>4263.7700000000004</v>
      </c>
    </row>
    <row r="11" spans="3:12" ht="15.75">
      <c r="C11" s="66" t="s">
        <v>36</v>
      </c>
      <c r="D11" s="67" t="s">
        <v>37</v>
      </c>
      <c r="E11" s="65">
        <v>13.6</v>
      </c>
      <c r="I11" s="377" t="s">
        <v>38</v>
      </c>
      <c r="J11" s="377"/>
      <c r="K11" s="62">
        <f>(E9+E10)*E11</f>
        <v>59417.039999999994</v>
      </c>
    </row>
    <row r="12" spans="3:12" ht="15.75">
      <c r="C12" s="66" t="s">
        <v>509</v>
      </c>
      <c r="D12" s="67" t="s">
        <v>37</v>
      </c>
      <c r="E12" s="65">
        <v>11.9</v>
      </c>
      <c r="I12" s="377" t="s">
        <v>542</v>
      </c>
      <c r="J12" s="377"/>
      <c r="K12" s="62">
        <f>(E9+E10)*E12</f>
        <v>51989.909999999996</v>
      </c>
      <c r="L12" s="68"/>
    </row>
    <row r="13" spans="3:12" ht="15.75">
      <c r="C13" s="378" t="s">
        <v>39</v>
      </c>
      <c r="D13" s="379" t="s">
        <v>541</v>
      </c>
      <c r="E13" s="71">
        <f>K12*6</f>
        <v>311939.45999999996</v>
      </c>
      <c r="I13" s="291" t="s">
        <v>656</v>
      </c>
      <c r="J13" s="291"/>
      <c r="K13" s="380">
        <f>1490.34+10180.28+4284</f>
        <v>15954.62</v>
      </c>
      <c r="L13" s="68"/>
    </row>
    <row r="14" spans="3:12" ht="15.75">
      <c r="C14" s="376" t="s">
        <v>660</v>
      </c>
      <c r="D14" s="70" t="s">
        <v>544</v>
      </c>
      <c r="E14" s="380">
        <f>E10*E12*6</f>
        <v>25582.620000000003</v>
      </c>
      <c r="I14" s="291" t="s">
        <v>40</v>
      </c>
      <c r="J14" s="291"/>
      <c r="K14" s="72">
        <v>66874.149999999994</v>
      </c>
      <c r="L14" s="68"/>
    </row>
    <row r="15" spans="3:12" ht="15.75">
      <c r="C15" s="378" t="s">
        <v>662</v>
      </c>
      <c r="D15" s="379" t="s">
        <v>541</v>
      </c>
      <c r="E15" s="71">
        <f>E13-K14-K13</f>
        <v>229110.68999999997</v>
      </c>
      <c r="I15" s="73" t="s">
        <v>42</v>
      </c>
      <c r="J15" s="73"/>
      <c r="K15" s="64">
        <v>109476.46</v>
      </c>
      <c r="L15" s="68"/>
    </row>
    <row r="16" spans="3:12" ht="19.5" thickBot="1">
      <c r="C16" s="74"/>
      <c r="D16" s="75"/>
      <c r="I16" s="286" t="str">
        <f>D7</f>
        <v>г.Ростов ул.Декабристов д.75</v>
      </c>
      <c r="J16" s="286"/>
      <c r="K16" s="286"/>
      <c r="L16" s="286"/>
    </row>
    <row r="17" spans="2:13" ht="15.75" thickBot="1">
      <c r="B17" s="76" t="s">
        <v>43</v>
      </c>
      <c r="C17" s="77" t="s">
        <v>44</v>
      </c>
      <c r="D17" s="78" t="s">
        <v>45</v>
      </c>
      <c r="E17" s="77" t="s">
        <v>46</v>
      </c>
      <c r="I17" s="79" t="s">
        <v>0</v>
      </c>
      <c r="J17" s="79" t="s">
        <v>1</v>
      </c>
      <c r="K17" s="79" t="s">
        <v>2</v>
      </c>
      <c r="L17" s="79" t="s">
        <v>3</v>
      </c>
      <c r="M17" s="80"/>
    </row>
    <row r="18" spans="2:13" ht="16.5" customHeight="1">
      <c r="B18" s="270" t="s">
        <v>47</v>
      </c>
      <c r="C18" s="280" t="s">
        <v>48</v>
      </c>
      <c r="D18" s="281"/>
      <c r="E18" s="276">
        <f>E13/F31*F18</f>
        <v>47184.119999999995</v>
      </c>
      <c r="F18" s="276">
        <v>1.8</v>
      </c>
      <c r="I18" s="82">
        <v>1093</v>
      </c>
      <c r="J18" s="83">
        <v>43309</v>
      </c>
      <c r="K18" s="84" t="s">
        <v>79</v>
      </c>
      <c r="L18" s="85">
        <v>1</v>
      </c>
      <c r="M18" s="85"/>
    </row>
    <row r="19" spans="2:13" ht="36" customHeight="1" thickBot="1">
      <c r="B19" s="271"/>
      <c r="C19" s="282" t="s">
        <v>654</v>
      </c>
      <c r="D19" s="283"/>
      <c r="E19" s="277"/>
      <c r="F19" s="277"/>
      <c r="I19" s="82">
        <v>1082</v>
      </c>
      <c r="J19" s="83">
        <v>43307</v>
      </c>
      <c r="K19" s="87" t="s">
        <v>623</v>
      </c>
      <c r="L19" s="85">
        <v>43</v>
      </c>
      <c r="M19" s="85"/>
    </row>
    <row r="20" spans="2:13" ht="16.5" customHeight="1">
      <c r="B20" s="270" t="s">
        <v>49</v>
      </c>
      <c r="C20" s="280" t="s">
        <v>50</v>
      </c>
      <c r="D20" s="285"/>
      <c r="E20" s="88">
        <f>E21+E22+E23+E24+E25</f>
        <v>104853.59999999999</v>
      </c>
      <c r="F20" s="88">
        <f>F21+F22+F23+F24+F25</f>
        <v>4</v>
      </c>
      <c r="I20" s="82">
        <v>1040</v>
      </c>
      <c r="J20" s="83">
        <v>43300</v>
      </c>
      <c r="K20" s="90" t="s">
        <v>80</v>
      </c>
      <c r="L20" s="85"/>
      <c r="M20" s="85"/>
    </row>
    <row r="21" spans="2:13" ht="45">
      <c r="B21" s="284"/>
      <c r="C21" s="91" t="s">
        <v>51</v>
      </c>
      <c r="D21" s="92" t="s">
        <v>52</v>
      </c>
      <c r="E21" s="93">
        <f>E13/F31*F21</f>
        <v>36698.759999999995</v>
      </c>
      <c r="F21" s="93">
        <v>1.4</v>
      </c>
      <c r="I21" s="82">
        <v>1025</v>
      </c>
      <c r="J21" s="83">
        <v>43298</v>
      </c>
      <c r="K21" s="87" t="s">
        <v>81</v>
      </c>
      <c r="L21" s="85">
        <v>1</v>
      </c>
      <c r="M21" s="85"/>
    </row>
    <row r="22" spans="2:13" ht="28.5" customHeight="1">
      <c r="B22" s="284"/>
      <c r="C22" s="91" t="s">
        <v>53</v>
      </c>
      <c r="D22" s="96"/>
      <c r="E22" s="93">
        <f>E13/F32*F22</f>
        <v>0</v>
      </c>
      <c r="F22" s="93">
        <v>0</v>
      </c>
      <c r="I22" s="82">
        <v>1001</v>
      </c>
      <c r="J22" s="83">
        <v>43293</v>
      </c>
      <c r="K22" s="87" t="s">
        <v>595</v>
      </c>
      <c r="L22" s="85"/>
      <c r="M22" s="85"/>
    </row>
    <row r="23" spans="2:13" ht="61.5" customHeight="1">
      <c r="B23" s="284"/>
      <c r="C23" s="91" t="s">
        <v>54</v>
      </c>
      <c r="D23" s="96" t="s">
        <v>55</v>
      </c>
      <c r="E23" s="93">
        <f>E13/F31*F23</f>
        <v>34077.42</v>
      </c>
      <c r="F23" s="93">
        <v>1.3</v>
      </c>
      <c r="I23" s="339" t="s">
        <v>82</v>
      </c>
      <c r="J23" s="83">
        <v>43292</v>
      </c>
      <c r="K23" s="87" t="s">
        <v>619</v>
      </c>
      <c r="L23" s="85">
        <v>27</v>
      </c>
      <c r="M23" s="85"/>
    </row>
    <row r="24" spans="2:13" ht="45">
      <c r="B24" s="284"/>
      <c r="C24" s="91" t="s">
        <v>56</v>
      </c>
      <c r="D24" s="96" t="s">
        <v>57</v>
      </c>
      <c r="E24" s="93">
        <f>E13/F31*F24</f>
        <v>18349.379999999997</v>
      </c>
      <c r="F24" s="93">
        <v>0.7</v>
      </c>
      <c r="I24" s="82">
        <v>977</v>
      </c>
      <c r="J24" s="83">
        <v>43292</v>
      </c>
      <c r="K24" s="90" t="s">
        <v>83</v>
      </c>
      <c r="L24" s="85" t="s">
        <v>84</v>
      </c>
      <c r="M24" s="85"/>
    </row>
    <row r="25" spans="2:13" ht="30.75" customHeight="1" thickBot="1">
      <c r="B25" s="271"/>
      <c r="C25" s="99" t="s">
        <v>58</v>
      </c>
      <c r="D25" s="100" t="s">
        <v>59</v>
      </c>
      <c r="E25" s="101">
        <f>E13/F31*F25</f>
        <v>15728.039999999997</v>
      </c>
      <c r="F25" s="101">
        <v>0.6</v>
      </c>
      <c r="I25" s="82">
        <v>974</v>
      </c>
      <c r="J25" s="83">
        <v>43292</v>
      </c>
      <c r="K25" s="90" t="s">
        <v>620</v>
      </c>
      <c r="L25" s="85">
        <v>27</v>
      </c>
      <c r="M25" s="85"/>
    </row>
    <row r="26" spans="2:13" ht="44.25" customHeight="1">
      <c r="B26" s="270">
        <v>3</v>
      </c>
      <c r="C26" s="272" t="s">
        <v>60</v>
      </c>
      <c r="D26" s="274" t="s">
        <v>61</v>
      </c>
      <c r="E26" s="276">
        <f>E13/F31*F26</f>
        <v>52426.799999999996</v>
      </c>
      <c r="F26" s="276">
        <v>2</v>
      </c>
      <c r="I26" s="82">
        <v>970</v>
      </c>
      <c r="J26" s="83">
        <v>43291</v>
      </c>
      <c r="K26" s="95" t="s">
        <v>616</v>
      </c>
      <c r="L26" s="85">
        <v>44</v>
      </c>
      <c r="M26" s="85"/>
    </row>
    <row r="27" spans="2:13" ht="57.75" thickBot="1">
      <c r="B27" s="271"/>
      <c r="C27" s="273"/>
      <c r="D27" s="275"/>
      <c r="E27" s="277"/>
      <c r="F27" s="277"/>
      <c r="I27" s="339" t="s">
        <v>85</v>
      </c>
      <c r="J27" s="341">
        <v>43287</v>
      </c>
      <c r="K27" s="95" t="s">
        <v>618</v>
      </c>
      <c r="L27" s="85">
        <v>34.31</v>
      </c>
      <c r="M27" s="85"/>
    </row>
    <row r="28" spans="2:13" ht="60.75" thickBot="1">
      <c r="B28" s="106">
        <v>4</v>
      </c>
      <c r="C28" s="107" t="s">
        <v>62</v>
      </c>
      <c r="D28" s="108" t="s">
        <v>63</v>
      </c>
      <c r="E28" s="109">
        <f>E13/F31*F28</f>
        <v>28834.74</v>
      </c>
      <c r="F28" s="109">
        <v>1.1000000000000001</v>
      </c>
      <c r="I28" s="339">
        <v>937</v>
      </c>
      <c r="J28" s="341">
        <v>43286</v>
      </c>
      <c r="K28" s="95" t="s">
        <v>617</v>
      </c>
      <c r="L28" s="85">
        <v>67</v>
      </c>
      <c r="M28" s="85"/>
    </row>
    <row r="29" spans="2:13" ht="60.75" thickBot="1">
      <c r="B29" s="161">
        <v>5</v>
      </c>
      <c r="C29" s="115" t="s">
        <v>598</v>
      </c>
      <c r="D29" s="116" t="s">
        <v>64</v>
      </c>
      <c r="E29" s="117">
        <f>E13/F31*F29</f>
        <v>15728.039999999997</v>
      </c>
      <c r="F29" s="117">
        <v>0.6</v>
      </c>
      <c r="I29" s="82" t="s">
        <v>142</v>
      </c>
      <c r="J29" s="83">
        <v>43326</v>
      </c>
      <c r="K29" s="95" t="s">
        <v>143</v>
      </c>
      <c r="L29" s="85">
        <v>13</v>
      </c>
      <c r="M29" s="85"/>
    </row>
    <row r="30" spans="2:13" ht="47.25" customHeight="1" thickBot="1">
      <c r="B30" s="106">
        <v>6</v>
      </c>
      <c r="C30" s="107" t="s">
        <v>599</v>
      </c>
      <c r="D30" s="108" t="s">
        <v>66</v>
      </c>
      <c r="E30" s="109">
        <f>E13/F31*F30</f>
        <v>62912.159999999989</v>
      </c>
      <c r="F30" s="109">
        <v>2.4</v>
      </c>
      <c r="I30" s="82" t="s">
        <v>147</v>
      </c>
      <c r="J30" s="83">
        <v>43335</v>
      </c>
      <c r="K30" s="87" t="s">
        <v>148</v>
      </c>
      <c r="L30" s="85">
        <v>51</v>
      </c>
      <c r="M30" s="85"/>
    </row>
    <row r="31" spans="2:13" ht="33" customHeight="1" thickBot="1">
      <c r="B31" s="161"/>
      <c r="C31" s="118" t="s">
        <v>67</v>
      </c>
      <c r="D31" s="119"/>
      <c r="E31" s="117">
        <f>E18+E20+E26+E28+E29+E30</f>
        <v>311939.45999999996</v>
      </c>
      <c r="F31" s="117">
        <f>F18+F20+F26+F28+F29+F30</f>
        <v>11.9</v>
      </c>
      <c r="I31" s="85"/>
      <c r="J31" s="97">
        <v>43361</v>
      </c>
      <c r="K31" s="98" t="s">
        <v>155</v>
      </c>
      <c r="L31" s="85"/>
      <c r="M31" s="85"/>
    </row>
    <row r="32" spans="2:13" ht="33" customHeight="1" thickBot="1">
      <c r="B32" s="106">
        <v>7</v>
      </c>
      <c r="C32" s="107" t="s">
        <v>68</v>
      </c>
      <c r="D32" s="121" t="s">
        <v>607</v>
      </c>
      <c r="E32" s="109">
        <f>(E9+E10)*F32*2</f>
        <v>14854.259999999998</v>
      </c>
      <c r="F32" s="109">
        <v>1.7</v>
      </c>
      <c r="I32" s="82" t="s">
        <v>167</v>
      </c>
      <c r="J32" s="83">
        <v>43370</v>
      </c>
      <c r="K32" s="95" t="s">
        <v>131</v>
      </c>
      <c r="L32" s="85">
        <v>9</v>
      </c>
      <c r="M32" s="85"/>
    </row>
    <row r="33" spans="2:13" ht="33" customHeight="1" thickBot="1">
      <c r="B33" s="122"/>
      <c r="C33" s="123" t="s">
        <v>69</v>
      </c>
      <c r="D33" s="124"/>
      <c r="E33" s="125">
        <f>E31+E32</f>
        <v>326793.71999999997</v>
      </c>
      <c r="F33" s="125">
        <f>F31+F32</f>
        <v>13.6</v>
      </c>
      <c r="I33" s="82" t="s">
        <v>168</v>
      </c>
      <c r="J33" s="83">
        <v>43369</v>
      </c>
      <c r="K33" s="87" t="s">
        <v>169</v>
      </c>
      <c r="L33" s="85">
        <v>25</v>
      </c>
      <c r="M33" s="85"/>
    </row>
    <row r="34" spans="2:13">
      <c r="I34" s="82"/>
      <c r="J34" s="83"/>
      <c r="K34" s="90" t="s">
        <v>268</v>
      </c>
      <c r="L34" s="85"/>
      <c r="M34" s="85"/>
    </row>
    <row r="35" spans="2:13" ht="18.75" customHeight="1">
      <c r="B35" s="278" t="s">
        <v>70</v>
      </c>
      <c r="C35" s="278"/>
      <c r="D35" s="278"/>
      <c r="E35" s="128" t="s">
        <v>543</v>
      </c>
      <c r="F35" s="129"/>
      <c r="I35" s="82"/>
      <c r="J35" s="83"/>
      <c r="K35" s="90" t="s">
        <v>266</v>
      </c>
      <c r="L35" s="85"/>
      <c r="M35" s="85"/>
    </row>
    <row r="36" spans="2:13" ht="18.75" customHeight="1">
      <c r="B36" s="279" t="s">
        <v>71</v>
      </c>
      <c r="C36" s="279"/>
      <c r="D36" s="279"/>
      <c r="E36" s="130">
        <f>K15</f>
        <v>109476.46</v>
      </c>
      <c r="I36" s="82">
        <v>1159</v>
      </c>
      <c r="J36" s="83">
        <v>43327</v>
      </c>
      <c r="K36" s="87" t="s">
        <v>209</v>
      </c>
      <c r="L36" s="85">
        <v>19</v>
      </c>
      <c r="M36" s="85"/>
    </row>
    <row r="37" spans="2:13" ht="30">
      <c r="B37" s="163"/>
      <c r="C37" s="163"/>
      <c r="D37" s="269" t="s">
        <v>72</v>
      </c>
      <c r="E37" s="269"/>
      <c r="I37" s="82">
        <v>1178</v>
      </c>
      <c r="J37" s="83">
        <v>43333</v>
      </c>
      <c r="K37" s="134" t="s">
        <v>210</v>
      </c>
      <c r="L37" s="131" t="s">
        <v>211</v>
      </c>
      <c r="M37" s="85"/>
    </row>
    <row r="38" spans="2:13">
      <c r="I38" s="82">
        <v>1204</v>
      </c>
      <c r="J38" s="83">
        <v>43341</v>
      </c>
      <c r="K38" s="127" t="s">
        <v>212</v>
      </c>
      <c r="L38" s="85">
        <v>27</v>
      </c>
      <c r="M38" s="85"/>
    </row>
    <row r="39" spans="2:13" ht="15.75">
      <c r="D39" s="269"/>
      <c r="E39" s="269"/>
      <c r="I39" s="82">
        <v>1277</v>
      </c>
      <c r="J39" s="83">
        <v>43355</v>
      </c>
      <c r="K39" s="113" t="s">
        <v>213</v>
      </c>
      <c r="L39" s="85" t="s">
        <v>214</v>
      </c>
      <c r="M39" s="85"/>
    </row>
    <row r="40" spans="2:13" ht="135">
      <c r="D40" s="162"/>
      <c r="E40" s="162"/>
      <c r="I40" s="82" t="s">
        <v>215</v>
      </c>
      <c r="J40" s="83">
        <v>43354</v>
      </c>
      <c r="K40" s="381" t="s">
        <v>653</v>
      </c>
      <c r="L40" s="131" t="s">
        <v>216</v>
      </c>
      <c r="M40" s="85"/>
    </row>
    <row r="41" spans="2:13">
      <c r="E41" s="136"/>
      <c r="I41" s="82"/>
      <c r="J41" s="83"/>
      <c r="K41" s="90" t="s">
        <v>267</v>
      </c>
      <c r="L41" s="85"/>
      <c r="M41" s="85"/>
    </row>
    <row r="42" spans="2:13" ht="30">
      <c r="I42" s="85"/>
      <c r="J42" s="112" t="s">
        <v>270</v>
      </c>
      <c r="K42" s="113" t="s">
        <v>271</v>
      </c>
      <c r="L42" s="85"/>
      <c r="M42" s="85"/>
    </row>
    <row r="43" spans="2:13">
      <c r="I43" s="82">
        <v>1387</v>
      </c>
      <c r="J43" s="83">
        <v>43381</v>
      </c>
      <c r="K43" s="382" t="s">
        <v>272</v>
      </c>
      <c r="L43" s="85">
        <v>20</v>
      </c>
      <c r="M43" s="85"/>
    </row>
    <row r="44" spans="2:13">
      <c r="I44" s="82">
        <v>1468</v>
      </c>
      <c r="J44" s="83">
        <v>43389</v>
      </c>
      <c r="K44" s="382" t="s">
        <v>273</v>
      </c>
      <c r="L44" s="85" t="s">
        <v>274</v>
      </c>
      <c r="M44" s="85"/>
    </row>
    <row r="45" spans="2:13">
      <c r="I45" s="137">
        <v>1523</v>
      </c>
      <c r="J45" s="138">
        <v>43397</v>
      </c>
      <c r="K45" s="113" t="s">
        <v>271</v>
      </c>
      <c r="L45" s="139">
        <v>30</v>
      </c>
      <c r="M45" s="139"/>
    </row>
    <row r="46" spans="2:13" ht="30">
      <c r="I46" s="137">
        <v>1530</v>
      </c>
      <c r="J46" s="138">
        <v>43398</v>
      </c>
      <c r="K46" s="382" t="s">
        <v>275</v>
      </c>
      <c r="L46" s="139">
        <v>30</v>
      </c>
      <c r="M46" s="139"/>
    </row>
    <row r="47" spans="2:13">
      <c r="I47" s="137"/>
      <c r="J47" s="138"/>
      <c r="K47" s="90" t="s">
        <v>276</v>
      </c>
      <c r="L47" s="140"/>
      <c r="M47" s="139"/>
    </row>
    <row r="48" spans="2:13" ht="15.75">
      <c r="I48" s="137" t="s">
        <v>335</v>
      </c>
      <c r="J48" s="138">
        <v>43382</v>
      </c>
      <c r="K48" s="126" t="s">
        <v>336</v>
      </c>
      <c r="L48" s="139">
        <v>43</v>
      </c>
      <c r="M48" s="139"/>
    </row>
    <row r="49" spans="8:13">
      <c r="I49" s="137" t="s">
        <v>345</v>
      </c>
      <c r="J49" s="138">
        <v>43377</v>
      </c>
      <c r="K49" s="382" t="s">
        <v>624</v>
      </c>
      <c r="L49" s="139">
        <v>43</v>
      </c>
      <c r="M49" s="139"/>
    </row>
    <row r="50" spans="8:13">
      <c r="I50" s="137" t="s">
        <v>360</v>
      </c>
      <c r="J50" s="83">
        <v>43413</v>
      </c>
      <c r="K50" s="113" t="s">
        <v>361</v>
      </c>
      <c r="L50" s="139">
        <v>29</v>
      </c>
      <c r="M50" s="139"/>
    </row>
    <row r="51" spans="8:13">
      <c r="I51" s="137" t="s">
        <v>362</v>
      </c>
      <c r="J51" s="83">
        <v>43420</v>
      </c>
      <c r="K51" s="113" t="s">
        <v>363</v>
      </c>
      <c r="L51" s="139">
        <v>73</v>
      </c>
      <c r="M51" s="139"/>
    </row>
    <row r="52" spans="8:13">
      <c r="I52" s="137" t="s">
        <v>366</v>
      </c>
      <c r="J52" s="138">
        <v>43424</v>
      </c>
      <c r="K52" s="382" t="s">
        <v>367</v>
      </c>
      <c r="L52" s="139">
        <v>40</v>
      </c>
      <c r="M52" s="139"/>
    </row>
    <row r="53" spans="8:13">
      <c r="I53" s="137"/>
      <c r="J53" s="138"/>
      <c r="K53" s="90" t="s">
        <v>304</v>
      </c>
      <c r="L53" s="139"/>
      <c r="M53" s="139"/>
    </row>
    <row r="54" spans="8:13">
      <c r="I54" s="137">
        <v>1720</v>
      </c>
      <c r="J54" s="138">
        <v>43434</v>
      </c>
      <c r="K54" s="383" t="s">
        <v>373</v>
      </c>
      <c r="L54" s="139">
        <v>46</v>
      </c>
      <c r="M54" s="139"/>
    </row>
    <row r="55" spans="8:13">
      <c r="I55" s="82">
        <v>1684</v>
      </c>
      <c r="J55" s="142">
        <v>43430</v>
      </c>
      <c r="K55" s="127" t="s">
        <v>418</v>
      </c>
      <c r="L55" s="139" t="s">
        <v>419</v>
      </c>
      <c r="M55" s="139"/>
    </row>
    <row r="56" spans="8:13">
      <c r="H56" s="143"/>
      <c r="I56" s="82">
        <v>1675</v>
      </c>
      <c r="J56" s="83">
        <v>43427</v>
      </c>
      <c r="K56" s="127" t="s">
        <v>420</v>
      </c>
      <c r="L56" s="139">
        <v>4</v>
      </c>
      <c r="M56" s="139"/>
    </row>
    <row r="57" spans="8:13">
      <c r="H57" s="143"/>
      <c r="I57" s="137">
        <v>1661</v>
      </c>
      <c r="J57" s="138">
        <v>43424</v>
      </c>
      <c r="K57" s="113" t="s">
        <v>421</v>
      </c>
      <c r="L57" s="139">
        <v>60</v>
      </c>
      <c r="M57" s="139"/>
    </row>
    <row r="58" spans="8:13">
      <c r="H58" s="143"/>
      <c r="I58" s="137">
        <v>1657</v>
      </c>
      <c r="J58" s="138">
        <v>43423</v>
      </c>
      <c r="K58" s="382" t="s">
        <v>655</v>
      </c>
      <c r="L58" s="139">
        <v>19</v>
      </c>
      <c r="M58" s="139"/>
    </row>
    <row r="59" spans="8:13">
      <c r="H59" s="143"/>
      <c r="I59" s="137">
        <v>1647</v>
      </c>
      <c r="J59" s="138">
        <v>43419</v>
      </c>
      <c r="K59" s="383" t="s">
        <v>422</v>
      </c>
      <c r="L59" s="139"/>
      <c r="M59" s="139"/>
    </row>
    <row r="60" spans="8:13">
      <c r="H60" s="143"/>
      <c r="I60" s="137">
        <v>1639</v>
      </c>
      <c r="J60" s="138">
        <v>43419</v>
      </c>
      <c r="K60" s="383" t="s">
        <v>423</v>
      </c>
      <c r="L60" s="139" t="s">
        <v>424</v>
      </c>
      <c r="M60" s="139"/>
    </row>
    <row r="61" spans="8:13" ht="14.25" customHeight="1">
      <c r="H61" s="143"/>
      <c r="I61" s="137">
        <v>1593</v>
      </c>
      <c r="J61" s="138">
        <v>43411</v>
      </c>
      <c r="K61" s="127" t="s">
        <v>425</v>
      </c>
      <c r="L61" s="139" t="s">
        <v>426</v>
      </c>
      <c r="M61" s="139"/>
    </row>
    <row r="62" spans="8:13">
      <c r="H62" s="143"/>
      <c r="I62" s="137">
        <v>1567</v>
      </c>
      <c r="J62" s="138">
        <v>43405</v>
      </c>
      <c r="K62" s="383" t="s">
        <v>427</v>
      </c>
      <c r="L62" s="139"/>
      <c r="M62" s="139"/>
    </row>
    <row r="63" spans="8:13">
      <c r="H63" s="143"/>
      <c r="I63" s="137" t="s">
        <v>434</v>
      </c>
      <c r="J63" s="138">
        <v>43459</v>
      </c>
      <c r="K63" s="383" t="s">
        <v>435</v>
      </c>
      <c r="L63" s="139">
        <v>27</v>
      </c>
      <c r="M63" s="139"/>
    </row>
    <row r="64" spans="8:13">
      <c r="H64" s="143"/>
      <c r="I64" s="137" t="s">
        <v>443</v>
      </c>
      <c r="J64" s="138">
        <v>43446</v>
      </c>
      <c r="K64" s="383" t="s">
        <v>444</v>
      </c>
      <c r="L64" s="139">
        <v>80</v>
      </c>
      <c r="M64" s="139"/>
    </row>
    <row r="65" spans="8:13">
      <c r="H65" s="143"/>
      <c r="I65" s="137">
        <v>1745</v>
      </c>
      <c r="J65" s="138">
        <v>43439</v>
      </c>
      <c r="K65" s="382" t="s">
        <v>655</v>
      </c>
      <c r="L65" s="139">
        <v>15</v>
      </c>
      <c r="M65" s="139"/>
    </row>
    <row r="66" spans="8:13">
      <c r="H66" s="143"/>
      <c r="I66" s="137">
        <v>1746</v>
      </c>
      <c r="J66" s="138">
        <v>43439</v>
      </c>
      <c r="K66" s="383" t="s">
        <v>459</v>
      </c>
      <c r="L66" s="139"/>
      <c r="M66" s="139"/>
    </row>
    <row r="67" spans="8:13">
      <c r="H67" s="143"/>
      <c r="I67" s="137">
        <v>1747</v>
      </c>
      <c r="J67" s="138">
        <v>43440</v>
      </c>
      <c r="K67" s="383" t="s">
        <v>460</v>
      </c>
      <c r="L67" s="139"/>
      <c r="M67" s="139"/>
    </row>
    <row r="68" spans="8:13">
      <c r="H68" s="143"/>
      <c r="I68" s="82">
        <v>1761</v>
      </c>
      <c r="J68" s="83">
        <v>43444</v>
      </c>
      <c r="K68" s="127" t="s">
        <v>461</v>
      </c>
      <c r="L68" s="139">
        <v>65</v>
      </c>
      <c r="M68" s="139"/>
    </row>
    <row r="69" spans="8:13">
      <c r="H69" s="143"/>
      <c r="I69" s="137">
        <v>1780</v>
      </c>
      <c r="J69" s="138">
        <v>43447</v>
      </c>
      <c r="K69" s="382" t="s">
        <v>655</v>
      </c>
      <c r="L69" s="139">
        <v>19</v>
      </c>
      <c r="M69" s="139"/>
    </row>
    <row r="70" spans="8:13">
      <c r="H70" s="143"/>
      <c r="I70" s="137">
        <v>1807</v>
      </c>
      <c r="J70" s="138">
        <v>43452</v>
      </c>
      <c r="K70" s="382" t="s">
        <v>462</v>
      </c>
      <c r="L70" s="139"/>
      <c r="M70" s="139"/>
    </row>
    <row r="71" spans="8:13">
      <c r="I71" s="137">
        <v>1864</v>
      </c>
      <c r="J71" s="138">
        <v>43458</v>
      </c>
      <c r="K71" s="383" t="s">
        <v>435</v>
      </c>
      <c r="L71" s="139">
        <v>27</v>
      </c>
      <c r="M71" s="139"/>
    </row>
    <row r="72" spans="8:13">
      <c r="I72" s="137">
        <v>1867</v>
      </c>
      <c r="J72" s="138">
        <v>43459</v>
      </c>
      <c r="K72" s="382" t="s">
        <v>209</v>
      </c>
      <c r="L72" s="139">
        <v>16</v>
      </c>
      <c r="M72" s="139"/>
    </row>
    <row r="73" spans="8:13">
      <c r="I73" s="137">
        <v>1879</v>
      </c>
      <c r="J73" s="138">
        <v>43460</v>
      </c>
      <c r="K73" s="113" t="s">
        <v>209</v>
      </c>
      <c r="L73" s="139">
        <v>49</v>
      </c>
      <c r="M73" s="139"/>
    </row>
    <row r="74" spans="8:13">
      <c r="I74" s="137">
        <v>1874</v>
      </c>
      <c r="J74" s="138">
        <v>43460</v>
      </c>
      <c r="K74" s="382" t="s">
        <v>463</v>
      </c>
      <c r="L74" s="139">
        <v>35</v>
      </c>
      <c r="M74" s="139"/>
    </row>
    <row r="75" spans="8:13" ht="30">
      <c r="I75" s="137">
        <v>1891</v>
      </c>
      <c r="J75" s="138">
        <v>43461</v>
      </c>
      <c r="K75" s="383" t="s">
        <v>621</v>
      </c>
      <c r="L75" s="139">
        <v>82</v>
      </c>
      <c r="M75" s="139"/>
    </row>
    <row r="76" spans="8:13">
      <c r="I76" s="137">
        <v>1916</v>
      </c>
      <c r="J76" s="138">
        <v>43464</v>
      </c>
      <c r="K76" s="382" t="s">
        <v>655</v>
      </c>
      <c r="L76" s="139">
        <v>10</v>
      </c>
      <c r="M76" s="139"/>
    </row>
    <row r="77" spans="8:13">
      <c r="I77" s="137">
        <v>1917</v>
      </c>
      <c r="J77" s="138">
        <v>43464</v>
      </c>
      <c r="K77" s="383" t="s">
        <v>622</v>
      </c>
      <c r="L77" s="139">
        <v>10</v>
      </c>
      <c r="M77" s="139"/>
    </row>
    <row r="78" spans="8:13">
      <c r="I78" s="137">
        <v>1918</v>
      </c>
      <c r="J78" s="138">
        <v>43465</v>
      </c>
      <c r="K78" s="382" t="s">
        <v>464</v>
      </c>
      <c r="L78" s="139">
        <v>4</v>
      </c>
      <c r="M78" s="139"/>
    </row>
    <row r="79" spans="8:13">
      <c r="I79" s="137">
        <v>1919</v>
      </c>
      <c r="J79" s="138">
        <v>43465</v>
      </c>
      <c r="K79" s="382" t="s">
        <v>458</v>
      </c>
      <c r="L79" s="139">
        <v>10</v>
      </c>
      <c r="M79" s="139"/>
    </row>
    <row r="80" spans="8:13">
      <c r="I80" s="319">
        <v>1789</v>
      </c>
      <c r="J80" s="147">
        <v>43448</v>
      </c>
      <c r="K80" s="383" t="s">
        <v>468</v>
      </c>
      <c r="L80" s="146">
        <v>60</v>
      </c>
      <c r="M80" s="146"/>
    </row>
    <row r="81" spans="9:13" ht="30">
      <c r="I81" s="319"/>
      <c r="J81" s="147">
        <v>43455</v>
      </c>
      <c r="K81" s="382" t="s">
        <v>492</v>
      </c>
      <c r="L81" s="146" t="s">
        <v>490</v>
      </c>
      <c r="M81" s="146"/>
    </row>
    <row r="82" spans="9:13" ht="30">
      <c r="I82" s="319"/>
      <c r="J82" s="147" t="s">
        <v>493</v>
      </c>
      <c r="K82" s="382" t="s">
        <v>492</v>
      </c>
      <c r="L82" s="146" t="s">
        <v>490</v>
      </c>
      <c r="M82" s="146"/>
    </row>
    <row r="83" spans="9:13" ht="30">
      <c r="I83" s="319"/>
      <c r="J83" s="147">
        <v>43458</v>
      </c>
      <c r="K83" s="382" t="s">
        <v>492</v>
      </c>
      <c r="L83" s="146" t="s">
        <v>490</v>
      </c>
      <c r="M83" s="146"/>
    </row>
    <row r="84" spans="9:13" ht="30">
      <c r="I84" s="319"/>
      <c r="J84" s="147">
        <v>43437</v>
      </c>
      <c r="K84" s="382" t="s">
        <v>492</v>
      </c>
      <c r="L84" s="149" t="s">
        <v>496</v>
      </c>
      <c r="M84" s="146"/>
    </row>
    <row r="85" spans="9:13" ht="30">
      <c r="I85" s="319"/>
      <c r="J85" s="147">
        <v>43440</v>
      </c>
      <c r="K85" s="382" t="s">
        <v>492</v>
      </c>
      <c r="L85" s="149" t="s">
        <v>496</v>
      </c>
      <c r="M85" s="146"/>
    </row>
    <row r="86" spans="9:13" ht="30">
      <c r="I86" s="319"/>
      <c r="J86" s="147">
        <v>43462</v>
      </c>
      <c r="K86" s="382" t="s">
        <v>492</v>
      </c>
      <c r="L86" s="146" t="s">
        <v>490</v>
      </c>
      <c r="M86" s="146"/>
    </row>
    <row r="87" spans="9:13">
      <c r="I87" s="319"/>
      <c r="J87" s="147"/>
      <c r="K87" s="370" t="s">
        <v>497</v>
      </c>
      <c r="L87" s="146" t="s">
        <v>501</v>
      </c>
      <c r="M87" s="146"/>
    </row>
    <row r="88" spans="9:13">
      <c r="I88" s="146"/>
      <c r="J88" s="147"/>
      <c r="K88" s="382"/>
      <c r="L88" s="149"/>
      <c r="M88" s="146"/>
    </row>
    <row r="89" spans="9:13">
      <c r="I89" s="146"/>
      <c r="J89" s="147"/>
      <c r="K89" s="382"/>
      <c r="L89" s="384"/>
      <c r="M89" s="146"/>
    </row>
    <row r="90" spans="9:13">
      <c r="I90" s="146"/>
      <c r="J90" s="332"/>
      <c r="K90" s="370"/>
      <c r="L90" s="149"/>
      <c r="M90" s="146"/>
    </row>
    <row r="91" spans="9:13">
      <c r="I91" s="146"/>
      <c r="J91" s="332"/>
      <c r="K91" s="370"/>
      <c r="L91" s="149"/>
      <c r="M91" s="146"/>
    </row>
    <row r="92" spans="9:13">
      <c r="I92" s="146"/>
      <c r="J92" s="147"/>
      <c r="K92" s="370"/>
      <c r="L92" s="149"/>
      <c r="M92" s="146"/>
    </row>
    <row r="93" spans="9:13" ht="30">
      <c r="I93" s="80"/>
      <c r="J93" s="147" t="s">
        <v>601</v>
      </c>
      <c r="K93" s="150" t="s">
        <v>73</v>
      </c>
      <c r="L93" s="146" t="s">
        <v>74</v>
      </c>
      <c r="M93" s="146"/>
    </row>
    <row r="94" spans="9:13" ht="24.75" customHeight="1">
      <c r="I94" s="80"/>
      <c r="J94" s="147" t="s">
        <v>601</v>
      </c>
      <c r="K94" s="151" t="s">
        <v>4</v>
      </c>
      <c r="L94" s="152" t="s">
        <v>5</v>
      </c>
      <c r="M94" s="80"/>
    </row>
    <row r="95" spans="9:13" ht="15.75">
      <c r="I95" s="80"/>
      <c r="J95" s="147" t="s">
        <v>601</v>
      </c>
      <c r="K95" s="153" t="s">
        <v>75</v>
      </c>
      <c r="L95" s="154" t="s">
        <v>76</v>
      </c>
      <c r="M95" s="80"/>
    </row>
    <row r="96" spans="9:13" ht="51.75" customHeight="1">
      <c r="I96" s="80"/>
      <c r="J96" s="147" t="s">
        <v>601</v>
      </c>
      <c r="K96" s="153" t="s">
        <v>6</v>
      </c>
      <c r="L96" s="155" t="s">
        <v>7</v>
      </c>
      <c r="M96" s="154"/>
    </row>
    <row r="97" spans="9:13" ht="52.5" customHeight="1">
      <c r="I97" s="80"/>
      <c r="J97" s="147" t="s">
        <v>601</v>
      </c>
      <c r="K97" s="153" t="s">
        <v>8</v>
      </c>
      <c r="L97" s="155" t="s">
        <v>7</v>
      </c>
      <c r="M97" s="80"/>
    </row>
    <row r="98" spans="9:13" ht="31.5" customHeight="1">
      <c r="I98" s="80"/>
      <c r="J98" s="147" t="s">
        <v>601</v>
      </c>
      <c r="K98" s="156" t="s">
        <v>9</v>
      </c>
      <c r="L98" s="152" t="s">
        <v>10</v>
      </c>
      <c r="M98" s="155"/>
    </row>
    <row r="99" spans="9:13" ht="39" customHeight="1">
      <c r="I99" s="80"/>
      <c r="J99" s="147" t="s">
        <v>601</v>
      </c>
      <c r="K99" s="156" t="s">
        <v>11</v>
      </c>
      <c r="L99" s="152" t="s">
        <v>12</v>
      </c>
      <c r="M99" s="80"/>
    </row>
    <row r="100" spans="9:13" ht="40.5" customHeight="1">
      <c r="I100" s="80"/>
      <c r="J100" s="147" t="s">
        <v>601</v>
      </c>
      <c r="K100" s="156" t="s">
        <v>13</v>
      </c>
      <c r="L100" s="152" t="s">
        <v>14</v>
      </c>
      <c r="M100" s="80"/>
    </row>
    <row r="101" spans="9:13" ht="31.5">
      <c r="I101" s="80"/>
      <c r="J101" s="147" t="s">
        <v>601</v>
      </c>
      <c r="K101" s="156" t="s">
        <v>15</v>
      </c>
      <c r="L101" s="152" t="s">
        <v>16</v>
      </c>
      <c r="M101" s="80"/>
    </row>
    <row r="102" spans="9:13" ht="51.75" customHeight="1">
      <c r="I102" s="80"/>
      <c r="J102" s="147" t="s">
        <v>601</v>
      </c>
      <c r="K102" s="156" t="s">
        <v>17</v>
      </c>
      <c r="L102" s="152" t="s">
        <v>18</v>
      </c>
      <c r="M102" s="80"/>
    </row>
    <row r="103" spans="9:13" ht="60.75">
      <c r="I103" s="80"/>
      <c r="J103" s="147" t="s">
        <v>601</v>
      </c>
      <c r="K103" s="153" t="s">
        <v>77</v>
      </c>
      <c r="L103" s="155" t="s">
        <v>20</v>
      </c>
      <c r="M103" s="80"/>
    </row>
    <row r="104" spans="9:13" ht="45">
      <c r="I104" s="80"/>
      <c r="J104" s="147" t="s">
        <v>601</v>
      </c>
      <c r="K104" s="84" t="s">
        <v>22</v>
      </c>
      <c r="L104" s="155" t="s">
        <v>20</v>
      </c>
      <c r="M104" s="80"/>
    </row>
    <row r="105" spans="9:13" ht="48" customHeight="1">
      <c r="I105" s="80"/>
      <c r="J105" s="147" t="s">
        <v>601</v>
      </c>
      <c r="K105" s="153" t="s">
        <v>23</v>
      </c>
      <c r="L105" s="155" t="s">
        <v>20</v>
      </c>
      <c r="M105" s="80"/>
    </row>
    <row r="106" spans="9:13" ht="41.25">
      <c r="I106" s="80"/>
      <c r="J106" s="147" t="s">
        <v>601</v>
      </c>
      <c r="K106" s="156" t="s">
        <v>24</v>
      </c>
      <c r="L106" s="152" t="s">
        <v>25</v>
      </c>
      <c r="M106" s="80"/>
    </row>
    <row r="107" spans="9:13" ht="68.25" customHeight="1">
      <c r="I107" s="80"/>
      <c r="J107" s="147" t="s">
        <v>601</v>
      </c>
      <c r="K107" s="157" t="s">
        <v>26</v>
      </c>
      <c r="L107" s="155" t="s">
        <v>27</v>
      </c>
      <c r="M107" s="80"/>
    </row>
    <row r="108" spans="9:13" ht="15.75">
      <c r="I108" s="80"/>
      <c r="J108" s="92"/>
      <c r="K108" s="156" t="s">
        <v>28</v>
      </c>
      <c r="L108" s="152" t="s">
        <v>29</v>
      </c>
      <c r="M108" s="80"/>
    </row>
  </sheetData>
  <sheetProtection sheet="1" objects="1" scenarios="1"/>
  <mergeCells count="25">
    <mergeCell ref="F18:F19"/>
    <mergeCell ref="F26:F27"/>
    <mergeCell ref="I11:J11"/>
    <mergeCell ref="I16:L16"/>
    <mergeCell ref="C5:D5"/>
    <mergeCell ref="C6:D6"/>
    <mergeCell ref="D7:E7"/>
    <mergeCell ref="I12:J12"/>
    <mergeCell ref="I14:J14"/>
    <mergeCell ref="I13:J13"/>
    <mergeCell ref="I10:J10"/>
    <mergeCell ref="B18:B19"/>
    <mergeCell ref="C18:D18"/>
    <mergeCell ref="E18:E19"/>
    <mergeCell ref="C19:D19"/>
    <mergeCell ref="B20:B25"/>
    <mergeCell ref="C20:D20"/>
    <mergeCell ref="D39:E39"/>
    <mergeCell ref="B26:B27"/>
    <mergeCell ref="C26:C27"/>
    <mergeCell ref="D26:D27"/>
    <mergeCell ref="E26:E27"/>
    <mergeCell ref="B35:D35"/>
    <mergeCell ref="B36:D36"/>
    <mergeCell ref="D37:E37"/>
  </mergeCells>
  <pageMargins left="0.51181102362204722" right="0.31496062992125984" top="0.35433070866141736" bottom="0.35433070866141736" header="0" footer="0"/>
  <pageSetup paperSize="9" orientation="landscape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C000"/>
  </sheetPr>
  <dimension ref="B1:M104"/>
  <sheetViews>
    <sheetView zoomScale="115" zoomScaleNormal="115" workbookViewId="0">
      <selection sqref="A1:XFD1048576"/>
    </sheetView>
  </sheetViews>
  <sheetFormatPr defaultRowHeight="15.75"/>
  <cols>
    <col min="1" max="1" width="4.28515625" style="386" customWidth="1"/>
    <col min="2" max="2" width="6.5703125" style="386" customWidth="1"/>
    <col min="3" max="3" width="39.42578125" style="386" customWidth="1"/>
    <col min="4" max="4" width="60.7109375" style="386" customWidth="1"/>
    <col min="5" max="5" width="19.7109375" style="386" customWidth="1"/>
    <col min="6" max="6" width="6.85546875" style="386" customWidth="1"/>
    <col min="7" max="7" width="3.85546875" style="386" customWidth="1"/>
    <col min="8" max="8" width="3.140625" style="386" customWidth="1"/>
    <col min="9" max="9" width="9.140625" style="386"/>
    <col min="10" max="10" width="13.42578125" style="386" customWidth="1"/>
    <col min="11" max="11" width="80.140625" style="386" customWidth="1"/>
    <col min="12" max="12" width="13.5703125" style="386" customWidth="1"/>
    <col min="13" max="256" width="9.140625" style="386"/>
    <col min="257" max="257" width="4.28515625" style="386" customWidth="1"/>
    <col min="258" max="258" width="6.5703125" style="386" customWidth="1"/>
    <col min="259" max="259" width="39" style="386" customWidth="1"/>
    <col min="260" max="260" width="60.7109375" style="386" customWidth="1"/>
    <col min="261" max="261" width="19.7109375" style="386" customWidth="1"/>
    <col min="262" max="262" width="6.85546875" style="386" customWidth="1"/>
    <col min="263" max="263" width="3.85546875" style="386" customWidth="1"/>
    <col min="264" max="264" width="3.140625" style="386" customWidth="1"/>
    <col min="265" max="265" width="9.140625" style="386"/>
    <col min="266" max="266" width="10.28515625" style="386" customWidth="1"/>
    <col min="267" max="267" width="82.140625" style="386" customWidth="1"/>
    <col min="268" max="268" width="13.5703125" style="386" customWidth="1"/>
    <col min="269" max="512" width="9.140625" style="386"/>
    <col min="513" max="513" width="4.28515625" style="386" customWidth="1"/>
    <col min="514" max="514" width="6.5703125" style="386" customWidth="1"/>
    <col min="515" max="515" width="39" style="386" customWidth="1"/>
    <col min="516" max="516" width="60.7109375" style="386" customWidth="1"/>
    <col min="517" max="517" width="19.7109375" style="386" customWidth="1"/>
    <col min="518" max="518" width="6.85546875" style="386" customWidth="1"/>
    <col min="519" max="519" width="3.85546875" style="386" customWidth="1"/>
    <col min="520" max="520" width="3.140625" style="386" customWidth="1"/>
    <col min="521" max="521" width="9.140625" style="386"/>
    <col min="522" max="522" width="10.28515625" style="386" customWidth="1"/>
    <col min="523" max="523" width="82.140625" style="386" customWidth="1"/>
    <col min="524" max="524" width="13.5703125" style="386" customWidth="1"/>
    <col min="525" max="768" width="9.140625" style="386"/>
    <col min="769" max="769" width="4.28515625" style="386" customWidth="1"/>
    <col min="770" max="770" width="6.5703125" style="386" customWidth="1"/>
    <col min="771" max="771" width="39" style="386" customWidth="1"/>
    <col min="772" max="772" width="60.7109375" style="386" customWidth="1"/>
    <col min="773" max="773" width="19.7109375" style="386" customWidth="1"/>
    <col min="774" max="774" width="6.85546875" style="386" customWidth="1"/>
    <col min="775" max="775" width="3.85546875" style="386" customWidth="1"/>
    <col min="776" max="776" width="3.140625" style="386" customWidth="1"/>
    <col min="777" max="777" width="9.140625" style="386"/>
    <col min="778" max="778" width="10.28515625" style="386" customWidth="1"/>
    <col min="779" max="779" width="82.140625" style="386" customWidth="1"/>
    <col min="780" max="780" width="13.5703125" style="386" customWidth="1"/>
    <col min="781" max="1024" width="9.140625" style="386"/>
    <col min="1025" max="1025" width="4.28515625" style="386" customWidth="1"/>
    <col min="1026" max="1026" width="6.5703125" style="386" customWidth="1"/>
    <col min="1027" max="1027" width="39" style="386" customWidth="1"/>
    <col min="1028" max="1028" width="60.7109375" style="386" customWidth="1"/>
    <col min="1029" max="1029" width="19.7109375" style="386" customWidth="1"/>
    <col min="1030" max="1030" width="6.85546875" style="386" customWidth="1"/>
    <col min="1031" max="1031" width="3.85546875" style="386" customWidth="1"/>
    <col min="1032" max="1032" width="3.140625" style="386" customWidth="1"/>
    <col min="1033" max="1033" width="9.140625" style="386"/>
    <col min="1034" max="1034" width="10.28515625" style="386" customWidth="1"/>
    <col min="1035" max="1035" width="82.140625" style="386" customWidth="1"/>
    <col min="1036" max="1036" width="13.5703125" style="386" customWidth="1"/>
    <col min="1037" max="1280" width="9.140625" style="386"/>
    <col min="1281" max="1281" width="4.28515625" style="386" customWidth="1"/>
    <col min="1282" max="1282" width="6.5703125" style="386" customWidth="1"/>
    <col min="1283" max="1283" width="39" style="386" customWidth="1"/>
    <col min="1284" max="1284" width="60.7109375" style="386" customWidth="1"/>
    <col min="1285" max="1285" width="19.7109375" style="386" customWidth="1"/>
    <col min="1286" max="1286" width="6.85546875" style="386" customWidth="1"/>
    <col min="1287" max="1287" width="3.85546875" style="386" customWidth="1"/>
    <col min="1288" max="1288" width="3.140625" style="386" customWidth="1"/>
    <col min="1289" max="1289" width="9.140625" style="386"/>
    <col min="1290" max="1290" width="10.28515625" style="386" customWidth="1"/>
    <col min="1291" max="1291" width="82.140625" style="386" customWidth="1"/>
    <col min="1292" max="1292" width="13.5703125" style="386" customWidth="1"/>
    <col min="1293" max="1536" width="9.140625" style="386"/>
    <col min="1537" max="1537" width="4.28515625" style="386" customWidth="1"/>
    <col min="1538" max="1538" width="6.5703125" style="386" customWidth="1"/>
    <col min="1539" max="1539" width="39" style="386" customWidth="1"/>
    <col min="1540" max="1540" width="60.7109375" style="386" customWidth="1"/>
    <col min="1541" max="1541" width="19.7109375" style="386" customWidth="1"/>
    <col min="1542" max="1542" width="6.85546875" style="386" customWidth="1"/>
    <col min="1543" max="1543" width="3.85546875" style="386" customWidth="1"/>
    <col min="1544" max="1544" width="3.140625" style="386" customWidth="1"/>
    <col min="1545" max="1545" width="9.140625" style="386"/>
    <col min="1546" max="1546" width="10.28515625" style="386" customWidth="1"/>
    <col min="1547" max="1547" width="82.140625" style="386" customWidth="1"/>
    <col min="1548" max="1548" width="13.5703125" style="386" customWidth="1"/>
    <col min="1549" max="1792" width="9.140625" style="386"/>
    <col min="1793" max="1793" width="4.28515625" style="386" customWidth="1"/>
    <col min="1794" max="1794" width="6.5703125" style="386" customWidth="1"/>
    <col min="1795" max="1795" width="39" style="386" customWidth="1"/>
    <col min="1796" max="1796" width="60.7109375" style="386" customWidth="1"/>
    <col min="1797" max="1797" width="19.7109375" style="386" customWidth="1"/>
    <col min="1798" max="1798" width="6.85546875" style="386" customWidth="1"/>
    <col min="1799" max="1799" width="3.85546875" style="386" customWidth="1"/>
    <col min="1800" max="1800" width="3.140625" style="386" customWidth="1"/>
    <col min="1801" max="1801" width="9.140625" style="386"/>
    <col min="1802" max="1802" width="10.28515625" style="386" customWidth="1"/>
    <col min="1803" max="1803" width="82.140625" style="386" customWidth="1"/>
    <col min="1804" max="1804" width="13.5703125" style="386" customWidth="1"/>
    <col min="1805" max="2048" width="9.140625" style="386"/>
    <col min="2049" max="2049" width="4.28515625" style="386" customWidth="1"/>
    <col min="2050" max="2050" width="6.5703125" style="386" customWidth="1"/>
    <col min="2051" max="2051" width="39" style="386" customWidth="1"/>
    <col min="2052" max="2052" width="60.7109375" style="386" customWidth="1"/>
    <col min="2053" max="2053" width="19.7109375" style="386" customWidth="1"/>
    <col min="2054" max="2054" width="6.85546875" style="386" customWidth="1"/>
    <col min="2055" max="2055" width="3.85546875" style="386" customWidth="1"/>
    <col min="2056" max="2056" width="3.140625" style="386" customWidth="1"/>
    <col min="2057" max="2057" width="9.140625" style="386"/>
    <col min="2058" max="2058" width="10.28515625" style="386" customWidth="1"/>
    <col min="2059" max="2059" width="82.140625" style="386" customWidth="1"/>
    <col min="2060" max="2060" width="13.5703125" style="386" customWidth="1"/>
    <col min="2061" max="2304" width="9.140625" style="386"/>
    <col min="2305" max="2305" width="4.28515625" style="386" customWidth="1"/>
    <col min="2306" max="2306" width="6.5703125" style="386" customWidth="1"/>
    <col min="2307" max="2307" width="39" style="386" customWidth="1"/>
    <col min="2308" max="2308" width="60.7109375" style="386" customWidth="1"/>
    <col min="2309" max="2309" width="19.7109375" style="386" customWidth="1"/>
    <col min="2310" max="2310" width="6.85546875" style="386" customWidth="1"/>
    <col min="2311" max="2311" width="3.85546875" style="386" customWidth="1"/>
    <col min="2312" max="2312" width="3.140625" style="386" customWidth="1"/>
    <col min="2313" max="2313" width="9.140625" style="386"/>
    <col min="2314" max="2314" width="10.28515625" style="386" customWidth="1"/>
    <col min="2315" max="2315" width="82.140625" style="386" customWidth="1"/>
    <col min="2316" max="2316" width="13.5703125" style="386" customWidth="1"/>
    <col min="2317" max="2560" width="9.140625" style="386"/>
    <col min="2561" max="2561" width="4.28515625" style="386" customWidth="1"/>
    <col min="2562" max="2562" width="6.5703125" style="386" customWidth="1"/>
    <col min="2563" max="2563" width="39" style="386" customWidth="1"/>
    <col min="2564" max="2564" width="60.7109375" style="386" customWidth="1"/>
    <col min="2565" max="2565" width="19.7109375" style="386" customWidth="1"/>
    <col min="2566" max="2566" width="6.85546875" style="386" customWidth="1"/>
    <col min="2567" max="2567" width="3.85546875" style="386" customWidth="1"/>
    <col min="2568" max="2568" width="3.140625" style="386" customWidth="1"/>
    <col min="2569" max="2569" width="9.140625" style="386"/>
    <col min="2570" max="2570" width="10.28515625" style="386" customWidth="1"/>
    <col min="2571" max="2571" width="82.140625" style="386" customWidth="1"/>
    <col min="2572" max="2572" width="13.5703125" style="386" customWidth="1"/>
    <col min="2573" max="2816" width="9.140625" style="386"/>
    <col min="2817" max="2817" width="4.28515625" style="386" customWidth="1"/>
    <col min="2818" max="2818" width="6.5703125" style="386" customWidth="1"/>
    <col min="2819" max="2819" width="39" style="386" customWidth="1"/>
    <col min="2820" max="2820" width="60.7109375" style="386" customWidth="1"/>
    <col min="2821" max="2821" width="19.7109375" style="386" customWidth="1"/>
    <col min="2822" max="2822" width="6.85546875" style="386" customWidth="1"/>
    <col min="2823" max="2823" width="3.85546875" style="386" customWidth="1"/>
    <col min="2824" max="2824" width="3.140625" style="386" customWidth="1"/>
    <col min="2825" max="2825" width="9.140625" style="386"/>
    <col min="2826" max="2826" width="10.28515625" style="386" customWidth="1"/>
    <col min="2827" max="2827" width="82.140625" style="386" customWidth="1"/>
    <col min="2828" max="2828" width="13.5703125" style="386" customWidth="1"/>
    <col min="2829" max="3072" width="9.140625" style="386"/>
    <col min="3073" max="3073" width="4.28515625" style="386" customWidth="1"/>
    <col min="3074" max="3074" width="6.5703125" style="386" customWidth="1"/>
    <col min="3075" max="3075" width="39" style="386" customWidth="1"/>
    <col min="3076" max="3076" width="60.7109375" style="386" customWidth="1"/>
    <col min="3077" max="3077" width="19.7109375" style="386" customWidth="1"/>
    <col min="3078" max="3078" width="6.85546875" style="386" customWidth="1"/>
    <col min="3079" max="3079" width="3.85546875" style="386" customWidth="1"/>
    <col min="3080" max="3080" width="3.140625" style="386" customWidth="1"/>
    <col min="3081" max="3081" width="9.140625" style="386"/>
    <col min="3082" max="3082" width="10.28515625" style="386" customWidth="1"/>
    <col min="3083" max="3083" width="82.140625" style="386" customWidth="1"/>
    <col min="3084" max="3084" width="13.5703125" style="386" customWidth="1"/>
    <col min="3085" max="3328" width="9.140625" style="386"/>
    <col min="3329" max="3329" width="4.28515625" style="386" customWidth="1"/>
    <col min="3330" max="3330" width="6.5703125" style="386" customWidth="1"/>
    <col min="3331" max="3331" width="39" style="386" customWidth="1"/>
    <col min="3332" max="3332" width="60.7109375" style="386" customWidth="1"/>
    <col min="3333" max="3333" width="19.7109375" style="386" customWidth="1"/>
    <col min="3334" max="3334" width="6.85546875" style="386" customWidth="1"/>
    <col min="3335" max="3335" width="3.85546875" style="386" customWidth="1"/>
    <col min="3336" max="3336" width="3.140625" style="386" customWidth="1"/>
    <col min="3337" max="3337" width="9.140625" style="386"/>
    <col min="3338" max="3338" width="10.28515625" style="386" customWidth="1"/>
    <col min="3339" max="3339" width="82.140625" style="386" customWidth="1"/>
    <col min="3340" max="3340" width="13.5703125" style="386" customWidth="1"/>
    <col min="3341" max="3584" width="9.140625" style="386"/>
    <col min="3585" max="3585" width="4.28515625" style="386" customWidth="1"/>
    <col min="3586" max="3586" width="6.5703125" style="386" customWidth="1"/>
    <col min="3587" max="3587" width="39" style="386" customWidth="1"/>
    <col min="3588" max="3588" width="60.7109375" style="386" customWidth="1"/>
    <col min="3589" max="3589" width="19.7109375" style="386" customWidth="1"/>
    <col min="3590" max="3590" width="6.85546875" style="386" customWidth="1"/>
    <col min="3591" max="3591" width="3.85546875" style="386" customWidth="1"/>
    <col min="3592" max="3592" width="3.140625" style="386" customWidth="1"/>
    <col min="3593" max="3593" width="9.140625" style="386"/>
    <col min="3594" max="3594" width="10.28515625" style="386" customWidth="1"/>
    <col min="3595" max="3595" width="82.140625" style="386" customWidth="1"/>
    <col min="3596" max="3596" width="13.5703125" style="386" customWidth="1"/>
    <col min="3597" max="3840" width="9.140625" style="386"/>
    <col min="3841" max="3841" width="4.28515625" style="386" customWidth="1"/>
    <col min="3842" max="3842" width="6.5703125" style="386" customWidth="1"/>
    <col min="3843" max="3843" width="39" style="386" customWidth="1"/>
    <col min="3844" max="3844" width="60.7109375" style="386" customWidth="1"/>
    <col min="3845" max="3845" width="19.7109375" style="386" customWidth="1"/>
    <col min="3846" max="3846" width="6.85546875" style="386" customWidth="1"/>
    <col min="3847" max="3847" width="3.85546875" style="386" customWidth="1"/>
    <col min="3848" max="3848" width="3.140625" style="386" customWidth="1"/>
    <col min="3849" max="3849" width="9.140625" style="386"/>
    <col min="3850" max="3850" width="10.28515625" style="386" customWidth="1"/>
    <col min="3851" max="3851" width="82.140625" style="386" customWidth="1"/>
    <col min="3852" max="3852" width="13.5703125" style="386" customWidth="1"/>
    <col min="3853" max="4096" width="9.140625" style="386"/>
    <col min="4097" max="4097" width="4.28515625" style="386" customWidth="1"/>
    <col min="4098" max="4098" width="6.5703125" style="386" customWidth="1"/>
    <col min="4099" max="4099" width="39" style="386" customWidth="1"/>
    <col min="4100" max="4100" width="60.7109375" style="386" customWidth="1"/>
    <col min="4101" max="4101" width="19.7109375" style="386" customWidth="1"/>
    <col min="4102" max="4102" width="6.85546875" style="386" customWidth="1"/>
    <col min="4103" max="4103" width="3.85546875" style="386" customWidth="1"/>
    <col min="4104" max="4104" width="3.140625" style="386" customWidth="1"/>
    <col min="4105" max="4105" width="9.140625" style="386"/>
    <col min="4106" max="4106" width="10.28515625" style="386" customWidth="1"/>
    <col min="4107" max="4107" width="82.140625" style="386" customWidth="1"/>
    <col min="4108" max="4108" width="13.5703125" style="386" customWidth="1"/>
    <col min="4109" max="4352" width="9.140625" style="386"/>
    <col min="4353" max="4353" width="4.28515625" style="386" customWidth="1"/>
    <col min="4354" max="4354" width="6.5703125" style="386" customWidth="1"/>
    <col min="4355" max="4355" width="39" style="386" customWidth="1"/>
    <col min="4356" max="4356" width="60.7109375" style="386" customWidth="1"/>
    <col min="4357" max="4357" width="19.7109375" style="386" customWidth="1"/>
    <col min="4358" max="4358" width="6.85546875" style="386" customWidth="1"/>
    <col min="4359" max="4359" width="3.85546875" style="386" customWidth="1"/>
    <col min="4360" max="4360" width="3.140625" style="386" customWidth="1"/>
    <col min="4361" max="4361" width="9.140625" style="386"/>
    <col min="4362" max="4362" width="10.28515625" style="386" customWidth="1"/>
    <col min="4363" max="4363" width="82.140625" style="386" customWidth="1"/>
    <col min="4364" max="4364" width="13.5703125" style="386" customWidth="1"/>
    <col min="4365" max="4608" width="9.140625" style="386"/>
    <col min="4609" max="4609" width="4.28515625" style="386" customWidth="1"/>
    <col min="4610" max="4610" width="6.5703125" style="386" customWidth="1"/>
    <col min="4611" max="4611" width="39" style="386" customWidth="1"/>
    <col min="4612" max="4612" width="60.7109375" style="386" customWidth="1"/>
    <col min="4613" max="4613" width="19.7109375" style="386" customWidth="1"/>
    <col min="4614" max="4614" width="6.85546875" style="386" customWidth="1"/>
    <col min="4615" max="4615" width="3.85546875" style="386" customWidth="1"/>
    <col min="4616" max="4616" width="3.140625" style="386" customWidth="1"/>
    <col min="4617" max="4617" width="9.140625" style="386"/>
    <col min="4618" max="4618" width="10.28515625" style="386" customWidth="1"/>
    <col min="4619" max="4619" width="82.140625" style="386" customWidth="1"/>
    <col min="4620" max="4620" width="13.5703125" style="386" customWidth="1"/>
    <col min="4621" max="4864" width="9.140625" style="386"/>
    <col min="4865" max="4865" width="4.28515625" style="386" customWidth="1"/>
    <col min="4866" max="4866" width="6.5703125" style="386" customWidth="1"/>
    <col min="4867" max="4867" width="39" style="386" customWidth="1"/>
    <col min="4868" max="4868" width="60.7109375" style="386" customWidth="1"/>
    <col min="4869" max="4869" width="19.7109375" style="386" customWidth="1"/>
    <col min="4870" max="4870" width="6.85546875" style="386" customWidth="1"/>
    <col min="4871" max="4871" width="3.85546875" style="386" customWidth="1"/>
    <col min="4872" max="4872" width="3.140625" style="386" customWidth="1"/>
    <col min="4873" max="4873" width="9.140625" style="386"/>
    <col min="4874" max="4874" width="10.28515625" style="386" customWidth="1"/>
    <col min="4875" max="4875" width="82.140625" style="386" customWidth="1"/>
    <col min="4876" max="4876" width="13.5703125" style="386" customWidth="1"/>
    <col min="4877" max="5120" width="9.140625" style="386"/>
    <col min="5121" max="5121" width="4.28515625" style="386" customWidth="1"/>
    <col min="5122" max="5122" width="6.5703125" style="386" customWidth="1"/>
    <col min="5123" max="5123" width="39" style="386" customWidth="1"/>
    <col min="5124" max="5124" width="60.7109375" style="386" customWidth="1"/>
    <col min="5125" max="5125" width="19.7109375" style="386" customWidth="1"/>
    <col min="5126" max="5126" width="6.85546875" style="386" customWidth="1"/>
    <col min="5127" max="5127" width="3.85546875" style="386" customWidth="1"/>
    <col min="5128" max="5128" width="3.140625" style="386" customWidth="1"/>
    <col min="5129" max="5129" width="9.140625" style="386"/>
    <col min="5130" max="5130" width="10.28515625" style="386" customWidth="1"/>
    <col min="5131" max="5131" width="82.140625" style="386" customWidth="1"/>
    <col min="5132" max="5132" width="13.5703125" style="386" customWidth="1"/>
    <col min="5133" max="5376" width="9.140625" style="386"/>
    <col min="5377" max="5377" width="4.28515625" style="386" customWidth="1"/>
    <col min="5378" max="5378" width="6.5703125" style="386" customWidth="1"/>
    <col min="5379" max="5379" width="39" style="386" customWidth="1"/>
    <col min="5380" max="5380" width="60.7109375" style="386" customWidth="1"/>
    <col min="5381" max="5381" width="19.7109375" style="386" customWidth="1"/>
    <col min="5382" max="5382" width="6.85546875" style="386" customWidth="1"/>
    <col min="5383" max="5383" width="3.85546875" style="386" customWidth="1"/>
    <col min="5384" max="5384" width="3.140625" style="386" customWidth="1"/>
    <col min="5385" max="5385" width="9.140625" style="386"/>
    <col min="5386" max="5386" width="10.28515625" style="386" customWidth="1"/>
    <col min="5387" max="5387" width="82.140625" style="386" customWidth="1"/>
    <col min="5388" max="5388" width="13.5703125" style="386" customWidth="1"/>
    <col min="5389" max="5632" width="9.140625" style="386"/>
    <col min="5633" max="5633" width="4.28515625" style="386" customWidth="1"/>
    <col min="5634" max="5634" width="6.5703125" style="386" customWidth="1"/>
    <col min="5635" max="5635" width="39" style="386" customWidth="1"/>
    <col min="5636" max="5636" width="60.7109375" style="386" customWidth="1"/>
    <col min="5637" max="5637" width="19.7109375" style="386" customWidth="1"/>
    <col min="5638" max="5638" width="6.85546875" style="386" customWidth="1"/>
    <col min="5639" max="5639" width="3.85546875" style="386" customWidth="1"/>
    <col min="5640" max="5640" width="3.140625" style="386" customWidth="1"/>
    <col min="5641" max="5641" width="9.140625" style="386"/>
    <col min="5642" max="5642" width="10.28515625" style="386" customWidth="1"/>
    <col min="5643" max="5643" width="82.140625" style="386" customWidth="1"/>
    <col min="5644" max="5644" width="13.5703125" style="386" customWidth="1"/>
    <col min="5645" max="5888" width="9.140625" style="386"/>
    <col min="5889" max="5889" width="4.28515625" style="386" customWidth="1"/>
    <col min="5890" max="5890" width="6.5703125" style="386" customWidth="1"/>
    <col min="5891" max="5891" width="39" style="386" customWidth="1"/>
    <col min="5892" max="5892" width="60.7109375" style="386" customWidth="1"/>
    <col min="5893" max="5893" width="19.7109375" style="386" customWidth="1"/>
    <col min="5894" max="5894" width="6.85546875" style="386" customWidth="1"/>
    <col min="5895" max="5895" width="3.85546875" style="386" customWidth="1"/>
    <col min="5896" max="5896" width="3.140625" style="386" customWidth="1"/>
    <col min="5897" max="5897" width="9.140625" style="386"/>
    <col min="5898" max="5898" width="10.28515625" style="386" customWidth="1"/>
    <col min="5899" max="5899" width="82.140625" style="386" customWidth="1"/>
    <col min="5900" max="5900" width="13.5703125" style="386" customWidth="1"/>
    <col min="5901" max="6144" width="9.140625" style="386"/>
    <col min="6145" max="6145" width="4.28515625" style="386" customWidth="1"/>
    <col min="6146" max="6146" width="6.5703125" style="386" customWidth="1"/>
    <col min="6147" max="6147" width="39" style="386" customWidth="1"/>
    <col min="6148" max="6148" width="60.7109375" style="386" customWidth="1"/>
    <col min="6149" max="6149" width="19.7109375" style="386" customWidth="1"/>
    <col min="6150" max="6150" width="6.85546875" style="386" customWidth="1"/>
    <col min="6151" max="6151" width="3.85546875" style="386" customWidth="1"/>
    <col min="6152" max="6152" width="3.140625" style="386" customWidth="1"/>
    <col min="6153" max="6153" width="9.140625" style="386"/>
    <col min="6154" max="6154" width="10.28515625" style="386" customWidth="1"/>
    <col min="6155" max="6155" width="82.140625" style="386" customWidth="1"/>
    <col min="6156" max="6156" width="13.5703125" style="386" customWidth="1"/>
    <col min="6157" max="6400" width="9.140625" style="386"/>
    <col min="6401" max="6401" width="4.28515625" style="386" customWidth="1"/>
    <col min="6402" max="6402" width="6.5703125" style="386" customWidth="1"/>
    <col min="6403" max="6403" width="39" style="386" customWidth="1"/>
    <col min="6404" max="6404" width="60.7109375" style="386" customWidth="1"/>
    <col min="6405" max="6405" width="19.7109375" style="386" customWidth="1"/>
    <col min="6406" max="6406" width="6.85546875" style="386" customWidth="1"/>
    <col min="6407" max="6407" width="3.85546875" style="386" customWidth="1"/>
    <col min="6408" max="6408" width="3.140625" style="386" customWidth="1"/>
    <col min="6409" max="6409" width="9.140625" style="386"/>
    <col min="6410" max="6410" width="10.28515625" style="386" customWidth="1"/>
    <col min="6411" max="6411" width="82.140625" style="386" customWidth="1"/>
    <col min="6412" max="6412" width="13.5703125" style="386" customWidth="1"/>
    <col min="6413" max="6656" width="9.140625" style="386"/>
    <col min="6657" max="6657" width="4.28515625" style="386" customWidth="1"/>
    <col min="6658" max="6658" width="6.5703125" style="386" customWidth="1"/>
    <col min="6659" max="6659" width="39" style="386" customWidth="1"/>
    <col min="6660" max="6660" width="60.7109375" style="386" customWidth="1"/>
    <col min="6661" max="6661" width="19.7109375" style="386" customWidth="1"/>
    <col min="6662" max="6662" width="6.85546875" style="386" customWidth="1"/>
    <col min="6663" max="6663" width="3.85546875" style="386" customWidth="1"/>
    <col min="6664" max="6664" width="3.140625" style="386" customWidth="1"/>
    <col min="6665" max="6665" width="9.140625" style="386"/>
    <col min="6666" max="6666" width="10.28515625" style="386" customWidth="1"/>
    <col min="6667" max="6667" width="82.140625" style="386" customWidth="1"/>
    <col min="6668" max="6668" width="13.5703125" style="386" customWidth="1"/>
    <col min="6669" max="6912" width="9.140625" style="386"/>
    <col min="6913" max="6913" width="4.28515625" style="386" customWidth="1"/>
    <col min="6914" max="6914" width="6.5703125" style="386" customWidth="1"/>
    <col min="6915" max="6915" width="39" style="386" customWidth="1"/>
    <col min="6916" max="6916" width="60.7109375" style="386" customWidth="1"/>
    <col min="6917" max="6917" width="19.7109375" style="386" customWidth="1"/>
    <col min="6918" max="6918" width="6.85546875" style="386" customWidth="1"/>
    <col min="6919" max="6919" width="3.85546875" style="386" customWidth="1"/>
    <col min="6920" max="6920" width="3.140625" style="386" customWidth="1"/>
    <col min="6921" max="6921" width="9.140625" style="386"/>
    <col min="6922" max="6922" width="10.28515625" style="386" customWidth="1"/>
    <col min="6923" max="6923" width="82.140625" style="386" customWidth="1"/>
    <col min="6924" max="6924" width="13.5703125" style="386" customWidth="1"/>
    <col min="6925" max="7168" width="9.140625" style="386"/>
    <col min="7169" max="7169" width="4.28515625" style="386" customWidth="1"/>
    <col min="7170" max="7170" width="6.5703125" style="386" customWidth="1"/>
    <col min="7171" max="7171" width="39" style="386" customWidth="1"/>
    <col min="7172" max="7172" width="60.7109375" style="386" customWidth="1"/>
    <col min="7173" max="7173" width="19.7109375" style="386" customWidth="1"/>
    <col min="7174" max="7174" width="6.85546875" style="386" customWidth="1"/>
    <col min="7175" max="7175" width="3.85546875" style="386" customWidth="1"/>
    <col min="7176" max="7176" width="3.140625" style="386" customWidth="1"/>
    <col min="7177" max="7177" width="9.140625" style="386"/>
    <col min="7178" max="7178" width="10.28515625" style="386" customWidth="1"/>
    <col min="7179" max="7179" width="82.140625" style="386" customWidth="1"/>
    <col min="7180" max="7180" width="13.5703125" style="386" customWidth="1"/>
    <col min="7181" max="7424" width="9.140625" style="386"/>
    <col min="7425" max="7425" width="4.28515625" style="386" customWidth="1"/>
    <col min="7426" max="7426" width="6.5703125" style="386" customWidth="1"/>
    <col min="7427" max="7427" width="39" style="386" customWidth="1"/>
    <col min="7428" max="7428" width="60.7109375" style="386" customWidth="1"/>
    <col min="7429" max="7429" width="19.7109375" style="386" customWidth="1"/>
    <col min="7430" max="7430" width="6.85546875" style="386" customWidth="1"/>
    <col min="7431" max="7431" width="3.85546875" style="386" customWidth="1"/>
    <col min="7432" max="7432" width="3.140625" style="386" customWidth="1"/>
    <col min="7433" max="7433" width="9.140625" style="386"/>
    <col min="7434" max="7434" width="10.28515625" style="386" customWidth="1"/>
    <col min="7435" max="7435" width="82.140625" style="386" customWidth="1"/>
    <col min="7436" max="7436" width="13.5703125" style="386" customWidth="1"/>
    <col min="7437" max="7680" width="9.140625" style="386"/>
    <col min="7681" max="7681" width="4.28515625" style="386" customWidth="1"/>
    <col min="7682" max="7682" width="6.5703125" style="386" customWidth="1"/>
    <col min="7683" max="7683" width="39" style="386" customWidth="1"/>
    <col min="7684" max="7684" width="60.7109375" style="386" customWidth="1"/>
    <col min="7685" max="7685" width="19.7109375" style="386" customWidth="1"/>
    <col min="7686" max="7686" width="6.85546875" style="386" customWidth="1"/>
    <col min="7687" max="7687" width="3.85546875" style="386" customWidth="1"/>
    <col min="7688" max="7688" width="3.140625" style="386" customWidth="1"/>
    <col min="7689" max="7689" width="9.140625" style="386"/>
    <col min="7690" max="7690" width="10.28515625" style="386" customWidth="1"/>
    <col min="7691" max="7691" width="82.140625" style="386" customWidth="1"/>
    <col min="7692" max="7692" width="13.5703125" style="386" customWidth="1"/>
    <col min="7693" max="7936" width="9.140625" style="386"/>
    <col min="7937" max="7937" width="4.28515625" style="386" customWidth="1"/>
    <col min="7938" max="7938" width="6.5703125" style="386" customWidth="1"/>
    <col min="7939" max="7939" width="39" style="386" customWidth="1"/>
    <col min="7940" max="7940" width="60.7109375" style="386" customWidth="1"/>
    <col min="7941" max="7941" width="19.7109375" style="386" customWidth="1"/>
    <col min="7942" max="7942" width="6.85546875" style="386" customWidth="1"/>
    <col min="7943" max="7943" width="3.85546875" style="386" customWidth="1"/>
    <col min="7944" max="7944" width="3.140625" style="386" customWidth="1"/>
    <col min="7945" max="7945" width="9.140625" style="386"/>
    <col min="7946" max="7946" width="10.28515625" style="386" customWidth="1"/>
    <col min="7947" max="7947" width="82.140625" style="386" customWidth="1"/>
    <col min="7948" max="7948" width="13.5703125" style="386" customWidth="1"/>
    <col min="7949" max="8192" width="9.140625" style="386"/>
    <col min="8193" max="8193" width="4.28515625" style="386" customWidth="1"/>
    <col min="8194" max="8194" width="6.5703125" style="386" customWidth="1"/>
    <col min="8195" max="8195" width="39" style="386" customWidth="1"/>
    <col min="8196" max="8196" width="60.7109375" style="386" customWidth="1"/>
    <col min="8197" max="8197" width="19.7109375" style="386" customWidth="1"/>
    <col min="8198" max="8198" width="6.85546875" style="386" customWidth="1"/>
    <col min="8199" max="8199" width="3.85546875" style="386" customWidth="1"/>
    <col min="8200" max="8200" width="3.140625" style="386" customWidth="1"/>
    <col min="8201" max="8201" width="9.140625" style="386"/>
    <col min="8202" max="8202" width="10.28515625" style="386" customWidth="1"/>
    <col min="8203" max="8203" width="82.140625" style="386" customWidth="1"/>
    <col min="8204" max="8204" width="13.5703125" style="386" customWidth="1"/>
    <col min="8205" max="8448" width="9.140625" style="386"/>
    <col min="8449" max="8449" width="4.28515625" style="386" customWidth="1"/>
    <col min="8450" max="8450" width="6.5703125" style="386" customWidth="1"/>
    <col min="8451" max="8451" width="39" style="386" customWidth="1"/>
    <col min="8452" max="8452" width="60.7109375" style="386" customWidth="1"/>
    <col min="8453" max="8453" width="19.7109375" style="386" customWidth="1"/>
    <col min="8454" max="8454" width="6.85546875" style="386" customWidth="1"/>
    <col min="8455" max="8455" width="3.85546875" style="386" customWidth="1"/>
    <col min="8456" max="8456" width="3.140625" style="386" customWidth="1"/>
    <col min="8457" max="8457" width="9.140625" style="386"/>
    <col min="8458" max="8458" width="10.28515625" style="386" customWidth="1"/>
    <col min="8459" max="8459" width="82.140625" style="386" customWidth="1"/>
    <col min="8460" max="8460" width="13.5703125" style="386" customWidth="1"/>
    <col min="8461" max="8704" width="9.140625" style="386"/>
    <col min="8705" max="8705" width="4.28515625" style="386" customWidth="1"/>
    <col min="8706" max="8706" width="6.5703125" style="386" customWidth="1"/>
    <col min="8707" max="8707" width="39" style="386" customWidth="1"/>
    <col min="8708" max="8708" width="60.7109375" style="386" customWidth="1"/>
    <col min="8709" max="8709" width="19.7109375" style="386" customWidth="1"/>
    <col min="8710" max="8710" width="6.85546875" style="386" customWidth="1"/>
    <col min="8711" max="8711" width="3.85546875" style="386" customWidth="1"/>
    <col min="8712" max="8712" width="3.140625" style="386" customWidth="1"/>
    <col min="8713" max="8713" width="9.140625" style="386"/>
    <col min="8714" max="8714" width="10.28515625" style="386" customWidth="1"/>
    <col min="8715" max="8715" width="82.140625" style="386" customWidth="1"/>
    <col min="8716" max="8716" width="13.5703125" style="386" customWidth="1"/>
    <col min="8717" max="8960" width="9.140625" style="386"/>
    <col min="8961" max="8961" width="4.28515625" style="386" customWidth="1"/>
    <col min="8962" max="8962" width="6.5703125" style="386" customWidth="1"/>
    <col min="8963" max="8963" width="39" style="386" customWidth="1"/>
    <col min="8964" max="8964" width="60.7109375" style="386" customWidth="1"/>
    <col min="8965" max="8965" width="19.7109375" style="386" customWidth="1"/>
    <col min="8966" max="8966" width="6.85546875" style="386" customWidth="1"/>
    <col min="8967" max="8967" width="3.85546875" style="386" customWidth="1"/>
    <col min="8968" max="8968" width="3.140625" style="386" customWidth="1"/>
    <col min="8969" max="8969" width="9.140625" style="386"/>
    <col min="8970" max="8970" width="10.28515625" style="386" customWidth="1"/>
    <col min="8971" max="8971" width="82.140625" style="386" customWidth="1"/>
    <col min="8972" max="8972" width="13.5703125" style="386" customWidth="1"/>
    <col min="8973" max="9216" width="9.140625" style="386"/>
    <col min="9217" max="9217" width="4.28515625" style="386" customWidth="1"/>
    <col min="9218" max="9218" width="6.5703125" style="386" customWidth="1"/>
    <col min="9219" max="9219" width="39" style="386" customWidth="1"/>
    <col min="9220" max="9220" width="60.7109375" style="386" customWidth="1"/>
    <col min="9221" max="9221" width="19.7109375" style="386" customWidth="1"/>
    <col min="9222" max="9222" width="6.85546875" style="386" customWidth="1"/>
    <col min="9223" max="9223" width="3.85546875" style="386" customWidth="1"/>
    <col min="9224" max="9224" width="3.140625" style="386" customWidth="1"/>
    <col min="9225" max="9225" width="9.140625" style="386"/>
    <col min="9226" max="9226" width="10.28515625" style="386" customWidth="1"/>
    <col min="9227" max="9227" width="82.140625" style="386" customWidth="1"/>
    <col min="9228" max="9228" width="13.5703125" style="386" customWidth="1"/>
    <col min="9229" max="9472" width="9.140625" style="386"/>
    <col min="9473" max="9473" width="4.28515625" style="386" customWidth="1"/>
    <col min="9474" max="9474" width="6.5703125" style="386" customWidth="1"/>
    <col min="9475" max="9475" width="39" style="386" customWidth="1"/>
    <col min="9476" max="9476" width="60.7109375" style="386" customWidth="1"/>
    <col min="9477" max="9477" width="19.7109375" style="386" customWidth="1"/>
    <col min="9478" max="9478" width="6.85546875" style="386" customWidth="1"/>
    <col min="9479" max="9479" width="3.85546875" style="386" customWidth="1"/>
    <col min="9480" max="9480" width="3.140625" style="386" customWidth="1"/>
    <col min="9481" max="9481" width="9.140625" style="386"/>
    <col min="9482" max="9482" width="10.28515625" style="386" customWidth="1"/>
    <col min="9483" max="9483" width="82.140625" style="386" customWidth="1"/>
    <col min="9484" max="9484" width="13.5703125" style="386" customWidth="1"/>
    <col min="9485" max="9728" width="9.140625" style="386"/>
    <col min="9729" max="9729" width="4.28515625" style="386" customWidth="1"/>
    <col min="9730" max="9730" width="6.5703125" style="386" customWidth="1"/>
    <col min="9731" max="9731" width="39" style="386" customWidth="1"/>
    <col min="9732" max="9732" width="60.7109375" style="386" customWidth="1"/>
    <col min="9733" max="9733" width="19.7109375" style="386" customWidth="1"/>
    <col min="9734" max="9734" width="6.85546875" style="386" customWidth="1"/>
    <col min="9735" max="9735" width="3.85546875" style="386" customWidth="1"/>
    <col min="9736" max="9736" width="3.140625" style="386" customWidth="1"/>
    <col min="9737" max="9737" width="9.140625" style="386"/>
    <col min="9738" max="9738" width="10.28515625" style="386" customWidth="1"/>
    <col min="9739" max="9739" width="82.140625" style="386" customWidth="1"/>
    <col min="9740" max="9740" width="13.5703125" style="386" customWidth="1"/>
    <col min="9741" max="9984" width="9.140625" style="386"/>
    <col min="9985" max="9985" width="4.28515625" style="386" customWidth="1"/>
    <col min="9986" max="9986" width="6.5703125" style="386" customWidth="1"/>
    <col min="9987" max="9987" width="39" style="386" customWidth="1"/>
    <col min="9988" max="9988" width="60.7109375" style="386" customWidth="1"/>
    <col min="9989" max="9989" width="19.7109375" style="386" customWidth="1"/>
    <col min="9990" max="9990" width="6.85546875" style="386" customWidth="1"/>
    <col min="9991" max="9991" width="3.85546875" style="386" customWidth="1"/>
    <col min="9992" max="9992" width="3.140625" style="386" customWidth="1"/>
    <col min="9993" max="9993" width="9.140625" style="386"/>
    <col min="9994" max="9994" width="10.28515625" style="386" customWidth="1"/>
    <col min="9995" max="9995" width="82.140625" style="386" customWidth="1"/>
    <col min="9996" max="9996" width="13.5703125" style="386" customWidth="1"/>
    <col min="9997" max="10240" width="9.140625" style="386"/>
    <col min="10241" max="10241" width="4.28515625" style="386" customWidth="1"/>
    <col min="10242" max="10242" width="6.5703125" style="386" customWidth="1"/>
    <col min="10243" max="10243" width="39" style="386" customWidth="1"/>
    <col min="10244" max="10244" width="60.7109375" style="386" customWidth="1"/>
    <col min="10245" max="10245" width="19.7109375" style="386" customWidth="1"/>
    <col min="10246" max="10246" width="6.85546875" style="386" customWidth="1"/>
    <col min="10247" max="10247" width="3.85546875" style="386" customWidth="1"/>
    <col min="10248" max="10248" width="3.140625" style="386" customWidth="1"/>
    <col min="10249" max="10249" width="9.140625" style="386"/>
    <col min="10250" max="10250" width="10.28515625" style="386" customWidth="1"/>
    <col min="10251" max="10251" width="82.140625" style="386" customWidth="1"/>
    <col min="10252" max="10252" width="13.5703125" style="386" customWidth="1"/>
    <col min="10253" max="10496" width="9.140625" style="386"/>
    <col min="10497" max="10497" width="4.28515625" style="386" customWidth="1"/>
    <col min="10498" max="10498" width="6.5703125" style="386" customWidth="1"/>
    <col min="10499" max="10499" width="39" style="386" customWidth="1"/>
    <col min="10500" max="10500" width="60.7109375" style="386" customWidth="1"/>
    <col min="10501" max="10501" width="19.7109375" style="386" customWidth="1"/>
    <col min="10502" max="10502" width="6.85546875" style="386" customWidth="1"/>
    <col min="10503" max="10503" width="3.85546875" style="386" customWidth="1"/>
    <col min="10504" max="10504" width="3.140625" style="386" customWidth="1"/>
    <col min="10505" max="10505" width="9.140625" style="386"/>
    <col min="10506" max="10506" width="10.28515625" style="386" customWidth="1"/>
    <col min="10507" max="10507" width="82.140625" style="386" customWidth="1"/>
    <col min="10508" max="10508" width="13.5703125" style="386" customWidth="1"/>
    <col min="10509" max="10752" width="9.140625" style="386"/>
    <col min="10753" max="10753" width="4.28515625" style="386" customWidth="1"/>
    <col min="10754" max="10754" width="6.5703125" style="386" customWidth="1"/>
    <col min="10755" max="10755" width="39" style="386" customWidth="1"/>
    <col min="10756" max="10756" width="60.7109375" style="386" customWidth="1"/>
    <col min="10757" max="10757" width="19.7109375" style="386" customWidth="1"/>
    <col min="10758" max="10758" width="6.85546875" style="386" customWidth="1"/>
    <col min="10759" max="10759" width="3.85546875" style="386" customWidth="1"/>
    <col min="10760" max="10760" width="3.140625" style="386" customWidth="1"/>
    <col min="10761" max="10761" width="9.140625" style="386"/>
    <col min="10762" max="10762" width="10.28515625" style="386" customWidth="1"/>
    <col min="10763" max="10763" width="82.140625" style="386" customWidth="1"/>
    <col min="10764" max="10764" width="13.5703125" style="386" customWidth="1"/>
    <col min="10765" max="11008" width="9.140625" style="386"/>
    <col min="11009" max="11009" width="4.28515625" style="386" customWidth="1"/>
    <col min="11010" max="11010" width="6.5703125" style="386" customWidth="1"/>
    <col min="11011" max="11011" width="39" style="386" customWidth="1"/>
    <col min="11012" max="11012" width="60.7109375" style="386" customWidth="1"/>
    <col min="11013" max="11013" width="19.7109375" style="386" customWidth="1"/>
    <col min="11014" max="11014" width="6.85546875" style="386" customWidth="1"/>
    <col min="11015" max="11015" width="3.85546875" style="386" customWidth="1"/>
    <col min="11016" max="11016" width="3.140625" style="386" customWidth="1"/>
    <col min="11017" max="11017" width="9.140625" style="386"/>
    <col min="11018" max="11018" width="10.28515625" style="386" customWidth="1"/>
    <col min="11019" max="11019" width="82.140625" style="386" customWidth="1"/>
    <col min="11020" max="11020" width="13.5703125" style="386" customWidth="1"/>
    <col min="11021" max="11264" width="9.140625" style="386"/>
    <col min="11265" max="11265" width="4.28515625" style="386" customWidth="1"/>
    <col min="11266" max="11266" width="6.5703125" style="386" customWidth="1"/>
    <col min="11267" max="11267" width="39" style="386" customWidth="1"/>
    <col min="11268" max="11268" width="60.7109375" style="386" customWidth="1"/>
    <col min="11269" max="11269" width="19.7109375" style="386" customWidth="1"/>
    <col min="11270" max="11270" width="6.85546875" style="386" customWidth="1"/>
    <col min="11271" max="11271" width="3.85546875" style="386" customWidth="1"/>
    <col min="11272" max="11272" width="3.140625" style="386" customWidth="1"/>
    <col min="11273" max="11273" width="9.140625" style="386"/>
    <col min="11274" max="11274" width="10.28515625" style="386" customWidth="1"/>
    <col min="11275" max="11275" width="82.140625" style="386" customWidth="1"/>
    <col min="11276" max="11276" width="13.5703125" style="386" customWidth="1"/>
    <col min="11277" max="11520" width="9.140625" style="386"/>
    <col min="11521" max="11521" width="4.28515625" style="386" customWidth="1"/>
    <col min="11522" max="11522" width="6.5703125" style="386" customWidth="1"/>
    <col min="11523" max="11523" width="39" style="386" customWidth="1"/>
    <col min="11524" max="11524" width="60.7109375" style="386" customWidth="1"/>
    <col min="11525" max="11525" width="19.7109375" style="386" customWidth="1"/>
    <col min="11526" max="11526" width="6.85546875" style="386" customWidth="1"/>
    <col min="11527" max="11527" width="3.85546875" style="386" customWidth="1"/>
    <col min="11528" max="11528" width="3.140625" style="386" customWidth="1"/>
    <col min="11529" max="11529" width="9.140625" style="386"/>
    <col min="11530" max="11530" width="10.28515625" style="386" customWidth="1"/>
    <col min="11531" max="11531" width="82.140625" style="386" customWidth="1"/>
    <col min="11532" max="11532" width="13.5703125" style="386" customWidth="1"/>
    <col min="11533" max="11776" width="9.140625" style="386"/>
    <col min="11777" max="11777" width="4.28515625" style="386" customWidth="1"/>
    <col min="11778" max="11778" width="6.5703125" style="386" customWidth="1"/>
    <col min="11779" max="11779" width="39" style="386" customWidth="1"/>
    <col min="11780" max="11780" width="60.7109375" style="386" customWidth="1"/>
    <col min="11781" max="11781" width="19.7109375" style="386" customWidth="1"/>
    <col min="11782" max="11782" width="6.85546875" style="386" customWidth="1"/>
    <col min="11783" max="11783" width="3.85546875" style="386" customWidth="1"/>
    <col min="11784" max="11784" width="3.140625" style="386" customWidth="1"/>
    <col min="11785" max="11785" width="9.140625" style="386"/>
    <col min="11786" max="11786" width="10.28515625" style="386" customWidth="1"/>
    <col min="11787" max="11787" width="82.140625" style="386" customWidth="1"/>
    <col min="11788" max="11788" width="13.5703125" style="386" customWidth="1"/>
    <col min="11789" max="12032" width="9.140625" style="386"/>
    <col min="12033" max="12033" width="4.28515625" style="386" customWidth="1"/>
    <col min="12034" max="12034" width="6.5703125" style="386" customWidth="1"/>
    <col min="12035" max="12035" width="39" style="386" customWidth="1"/>
    <col min="12036" max="12036" width="60.7109375" style="386" customWidth="1"/>
    <col min="12037" max="12037" width="19.7109375" style="386" customWidth="1"/>
    <col min="12038" max="12038" width="6.85546875" style="386" customWidth="1"/>
    <col min="12039" max="12039" width="3.85546875" style="386" customWidth="1"/>
    <col min="12040" max="12040" width="3.140625" style="386" customWidth="1"/>
    <col min="12041" max="12041" width="9.140625" style="386"/>
    <col min="12042" max="12042" width="10.28515625" style="386" customWidth="1"/>
    <col min="12043" max="12043" width="82.140625" style="386" customWidth="1"/>
    <col min="12044" max="12044" width="13.5703125" style="386" customWidth="1"/>
    <col min="12045" max="12288" width="9.140625" style="386"/>
    <col min="12289" max="12289" width="4.28515625" style="386" customWidth="1"/>
    <col min="12290" max="12290" width="6.5703125" style="386" customWidth="1"/>
    <col min="12291" max="12291" width="39" style="386" customWidth="1"/>
    <col min="12292" max="12292" width="60.7109375" style="386" customWidth="1"/>
    <col min="12293" max="12293" width="19.7109375" style="386" customWidth="1"/>
    <col min="12294" max="12294" width="6.85546875" style="386" customWidth="1"/>
    <col min="12295" max="12295" width="3.85546875" style="386" customWidth="1"/>
    <col min="12296" max="12296" width="3.140625" style="386" customWidth="1"/>
    <col min="12297" max="12297" width="9.140625" style="386"/>
    <col min="12298" max="12298" width="10.28515625" style="386" customWidth="1"/>
    <col min="12299" max="12299" width="82.140625" style="386" customWidth="1"/>
    <col min="12300" max="12300" width="13.5703125" style="386" customWidth="1"/>
    <col min="12301" max="12544" width="9.140625" style="386"/>
    <col min="12545" max="12545" width="4.28515625" style="386" customWidth="1"/>
    <col min="12546" max="12546" width="6.5703125" style="386" customWidth="1"/>
    <col min="12547" max="12547" width="39" style="386" customWidth="1"/>
    <col min="12548" max="12548" width="60.7109375" style="386" customWidth="1"/>
    <col min="12549" max="12549" width="19.7109375" style="386" customWidth="1"/>
    <col min="12550" max="12550" width="6.85546875" style="386" customWidth="1"/>
    <col min="12551" max="12551" width="3.85546875" style="386" customWidth="1"/>
    <col min="12552" max="12552" width="3.140625" style="386" customWidth="1"/>
    <col min="12553" max="12553" width="9.140625" style="386"/>
    <col min="12554" max="12554" width="10.28515625" style="386" customWidth="1"/>
    <col min="12555" max="12555" width="82.140625" style="386" customWidth="1"/>
    <col min="12556" max="12556" width="13.5703125" style="386" customWidth="1"/>
    <col min="12557" max="12800" width="9.140625" style="386"/>
    <col min="12801" max="12801" width="4.28515625" style="386" customWidth="1"/>
    <col min="12802" max="12802" width="6.5703125" style="386" customWidth="1"/>
    <col min="12803" max="12803" width="39" style="386" customWidth="1"/>
    <col min="12804" max="12804" width="60.7109375" style="386" customWidth="1"/>
    <col min="12805" max="12805" width="19.7109375" style="386" customWidth="1"/>
    <col min="12806" max="12806" width="6.85546875" style="386" customWidth="1"/>
    <col min="12807" max="12807" width="3.85546875" style="386" customWidth="1"/>
    <col min="12808" max="12808" width="3.140625" style="386" customWidth="1"/>
    <col min="12809" max="12809" width="9.140625" style="386"/>
    <col min="12810" max="12810" width="10.28515625" style="386" customWidth="1"/>
    <col min="12811" max="12811" width="82.140625" style="386" customWidth="1"/>
    <col min="12812" max="12812" width="13.5703125" style="386" customWidth="1"/>
    <col min="12813" max="13056" width="9.140625" style="386"/>
    <col min="13057" max="13057" width="4.28515625" style="386" customWidth="1"/>
    <col min="13058" max="13058" width="6.5703125" style="386" customWidth="1"/>
    <col min="13059" max="13059" width="39" style="386" customWidth="1"/>
    <col min="13060" max="13060" width="60.7109375" style="386" customWidth="1"/>
    <col min="13061" max="13061" width="19.7109375" style="386" customWidth="1"/>
    <col min="13062" max="13062" width="6.85546875" style="386" customWidth="1"/>
    <col min="13063" max="13063" width="3.85546875" style="386" customWidth="1"/>
    <col min="13064" max="13064" width="3.140625" style="386" customWidth="1"/>
    <col min="13065" max="13065" width="9.140625" style="386"/>
    <col min="13066" max="13066" width="10.28515625" style="386" customWidth="1"/>
    <col min="13067" max="13067" width="82.140625" style="386" customWidth="1"/>
    <col min="13068" max="13068" width="13.5703125" style="386" customWidth="1"/>
    <col min="13069" max="13312" width="9.140625" style="386"/>
    <col min="13313" max="13313" width="4.28515625" style="386" customWidth="1"/>
    <col min="13314" max="13314" width="6.5703125" style="386" customWidth="1"/>
    <col min="13315" max="13315" width="39" style="386" customWidth="1"/>
    <col min="13316" max="13316" width="60.7109375" style="386" customWidth="1"/>
    <col min="13317" max="13317" width="19.7109375" style="386" customWidth="1"/>
    <col min="13318" max="13318" width="6.85546875" style="386" customWidth="1"/>
    <col min="13319" max="13319" width="3.85546875" style="386" customWidth="1"/>
    <col min="13320" max="13320" width="3.140625" style="386" customWidth="1"/>
    <col min="13321" max="13321" width="9.140625" style="386"/>
    <col min="13322" max="13322" width="10.28515625" style="386" customWidth="1"/>
    <col min="13323" max="13323" width="82.140625" style="386" customWidth="1"/>
    <col min="13324" max="13324" width="13.5703125" style="386" customWidth="1"/>
    <col min="13325" max="13568" width="9.140625" style="386"/>
    <col min="13569" max="13569" width="4.28515625" style="386" customWidth="1"/>
    <col min="13570" max="13570" width="6.5703125" style="386" customWidth="1"/>
    <col min="13571" max="13571" width="39" style="386" customWidth="1"/>
    <col min="13572" max="13572" width="60.7109375" style="386" customWidth="1"/>
    <col min="13573" max="13573" width="19.7109375" style="386" customWidth="1"/>
    <col min="13574" max="13574" width="6.85546875" style="386" customWidth="1"/>
    <col min="13575" max="13575" width="3.85546875" style="386" customWidth="1"/>
    <col min="13576" max="13576" width="3.140625" style="386" customWidth="1"/>
    <col min="13577" max="13577" width="9.140625" style="386"/>
    <col min="13578" max="13578" width="10.28515625" style="386" customWidth="1"/>
    <col min="13579" max="13579" width="82.140625" style="386" customWidth="1"/>
    <col min="13580" max="13580" width="13.5703125" style="386" customWidth="1"/>
    <col min="13581" max="13824" width="9.140625" style="386"/>
    <col min="13825" max="13825" width="4.28515625" style="386" customWidth="1"/>
    <col min="13826" max="13826" width="6.5703125" style="386" customWidth="1"/>
    <col min="13827" max="13827" width="39" style="386" customWidth="1"/>
    <col min="13828" max="13828" width="60.7109375" style="386" customWidth="1"/>
    <col min="13829" max="13829" width="19.7109375" style="386" customWidth="1"/>
    <col min="13830" max="13830" width="6.85546875" style="386" customWidth="1"/>
    <col min="13831" max="13831" width="3.85546875" style="386" customWidth="1"/>
    <col min="13832" max="13832" width="3.140625" style="386" customWidth="1"/>
    <col min="13833" max="13833" width="9.140625" style="386"/>
    <col min="13834" max="13834" width="10.28515625" style="386" customWidth="1"/>
    <col min="13835" max="13835" width="82.140625" style="386" customWidth="1"/>
    <col min="13836" max="13836" width="13.5703125" style="386" customWidth="1"/>
    <col min="13837" max="14080" width="9.140625" style="386"/>
    <col min="14081" max="14081" width="4.28515625" style="386" customWidth="1"/>
    <col min="14082" max="14082" width="6.5703125" style="386" customWidth="1"/>
    <col min="14083" max="14083" width="39" style="386" customWidth="1"/>
    <col min="14084" max="14084" width="60.7109375" style="386" customWidth="1"/>
    <col min="14085" max="14085" width="19.7109375" style="386" customWidth="1"/>
    <col min="14086" max="14086" width="6.85546875" style="386" customWidth="1"/>
    <col min="14087" max="14087" width="3.85546875" style="386" customWidth="1"/>
    <col min="14088" max="14088" width="3.140625" style="386" customWidth="1"/>
    <col min="14089" max="14089" width="9.140625" style="386"/>
    <col min="14090" max="14090" width="10.28515625" style="386" customWidth="1"/>
    <col min="14091" max="14091" width="82.140625" style="386" customWidth="1"/>
    <col min="14092" max="14092" width="13.5703125" style="386" customWidth="1"/>
    <col min="14093" max="14336" width="9.140625" style="386"/>
    <col min="14337" max="14337" width="4.28515625" style="386" customWidth="1"/>
    <col min="14338" max="14338" width="6.5703125" style="386" customWidth="1"/>
    <col min="14339" max="14339" width="39" style="386" customWidth="1"/>
    <col min="14340" max="14340" width="60.7109375" style="386" customWidth="1"/>
    <col min="14341" max="14341" width="19.7109375" style="386" customWidth="1"/>
    <col min="14342" max="14342" width="6.85546875" style="386" customWidth="1"/>
    <col min="14343" max="14343" width="3.85546875" style="386" customWidth="1"/>
    <col min="14344" max="14344" width="3.140625" style="386" customWidth="1"/>
    <col min="14345" max="14345" width="9.140625" style="386"/>
    <col min="14346" max="14346" width="10.28515625" style="386" customWidth="1"/>
    <col min="14347" max="14347" width="82.140625" style="386" customWidth="1"/>
    <col min="14348" max="14348" width="13.5703125" style="386" customWidth="1"/>
    <col min="14349" max="14592" width="9.140625" style="386"/>
    <col min="14593" max="14593" width="4.28515625" style="386" customWidth="1"/>
    <col min="14594" max="14594" width="6.5703125" style="386" customWidth="1"/>
    <col min="14595" max="14595" width="39" style="386" customWidth="1"/>
    <col min="14596" max="14596" width="60.7109375" style="386" customWidth="1"/>
    <col min="14597" max="14597" width="19.7109375" style="386" customWidth="1"/>
    <col min="14598" max="14598" width="6.85546875" style="386" customWidth="1"/>
    <col min="14599" max="14599" width="3.85546875" style="386" customWidth="1"/>
    <col min="14600" max="14600" width="3.140625" style="386" customWidth="1"/>
    <col min="14601" max="14601" width="9.140625" style="386"/>
    <col min="14602" max="14602" width="10.28515625" style="386" customWidth="1"/>
    <col min="14603" max="14603" width="82.140625" style="386" customWidth="1"/>
    <col min="14604" max="14604" width="13.5703125" style="386" customWidth="1"/>
    <col min="14605" max="14848" width="9.140625" style="386"/>
    <col min="14849" max="14849" width="4.28515625" style="386" customWidth="1"/>
    <col min="14850" max="14850" width="6.5703125" style="386" customWidth="1"/>
    <col min="14851" max="14851" width="39" style="386" customWidth="1"/>
    <col min="14852" max="14852" width="60.7109375" style="386" customWidth="1"/>
    <col min="14853" max="14853" width="19.7109375" style="386" customWidth="1"/>
    <col min="14854" max="14854" width="6.85546875" style="386" customWidth="1"/>
    <col min="14855" max="14855" width="3.85546875" style="386" customWidth="1"/>
    <col min="14856" max="14856" width="3.140625" style="386" customWidth="1"/>
    <col min="14857" max="14857" width="9.140625" style="386"/>
    <col min="14858" max="14858" width="10.28515625" style="386" customWidth="1"/>
    <col min="14859" max="14859" width="82.140625" style="386" customWidth="1"/>
    <col min="14860" max="14860" width="13.5703125" style="386" customWidth="1"/>
    <col min="14861" max="15104" width="9.140625" style="386"/>
    <col min="15105" max="15105" width="4.28515625" style="386" customWidth="1"/>
    <col min="15106" max="15106" width="6.5703125" style="386" customWidth="1"/>
    <col min="15107" max="15107" width="39" style="386" customWidth="1"/>
    <col min="15108" max="15108" width="60.7109375" style="386" customWidth="1"/>
    <col min="15109" max="15109" width="19.7109375" style="386" customWidth="1"/>
    <col min="15110" max="15110" width="6.85546875" style="386" customWidth="1"/>
    <col min="15111" max="15111" width="3.85546875" style="386" customWidth="1"/>
    <col min="15112" max="15112" width="3.140625" style="386" customWidth="1"/>
    <col min="15113" max="15113" width="9.140625" style="386"/>
    <col min="15114" max="15114" width="10.28515625" style="386" customWidth="1"/>
    <col min="15115" max="15115" width="82.140625" style="386" customWidth="1"/>
    <col min="15116" max="15116" width="13.5703125" style="386" customWidth="1"/>
    <col min="15117" max="15360" width="9.140625" style="386"/>
    <col min="15361" max="15361" width="4.28515625" style="386" customWidth="1"/>
    <col min="15362" max="15362" width="6.5703125" style="386" customWidth="1"/>
    <col min="15363" max="15363" width="39" style="386" customWidth="1"/>
    <col min="15364" max="15364" width="60.7109375" style="386" customWidth="1"/>
    <col min="15365" max="15365" width="19.7109375" style="386" customWidth="1"/>
    <col min="15366" max="15366" width="6.85546875" style="386" customWidth="1"/>
    <col min="15367" max="15367" width="3.85546875" style="386" customWidth="1"/>
    <col min="15368" max="15368" width="3.140625" style="386" customWidth="1"/>
    <col min="15369" max="15369" width="9.140625" style="386"/>
    <col min="15370" max="15370" width="10.28515625" style="386" customWidth="1"/>
    <col min="15371" max="15371" width="82.140625" style="386" customWidth="1"/>
    <col min="15372" max="15372" width="13.5703125" style="386" customWidth="1"/>
    <col min="15373" max="15616" width="9.140625" style="386"/>
    <col min="15617" max="15617" width="4.28515625" style="386" customWidth="1"/>
    <col min="15618" max="15618" width="6.5703125" style="386" customWidth="1"/>
    <col min="15619" max="15619" width="39" style="386" customWidth="1"/>
    <col min="15620" max="15620" width="60.7109375" style="386" customWidth="1"/>
    <col min="15621" max="15621" width="19.7109375" style="386" customWidth="1"/>
    <col min="15622" max="15622" width="6.85546875" style="386" customWidth="1"/>
    <col min="15623" max="15623" width="3.85546875" style="386" customWidth="1"/>
    <col min="15624" max="15624" width="3.140625" style="386" customWidth="1"/>
    <col min="15625" max="15625" width="9.140625" style="386"/>
    <col min="15626" max="15626" width="10.28515625" style="386" customWidth="1"/>
    <col min="15627" max="15627" width="82.140625" style="386" customWidth="1"/>
    <col min="15628" max="15628" width="13.5703125" style="386" customWidth="1"/>
    <col min="15629" max="15872" width="9.140625" style="386"/>
    <col min="15873" max="15873" width="4.28515625" style="386" customWidth="1"/>
    <col min="15874" max="15874" width="6.5703125" style="386" customWidth="1"/>
    <col min="15875" max="15875" width="39" style="386" customWidth="1"/>
    <col min="15876" max="15876" width="60.7109375" style="386" customWidth="1"/>
    <col min="15877" max="15877" width="19.7109375" style="386" customWidth="1"/>
    <col min="15878" max="15878" width="6.85546875" style="386" customWidth="1"/>
    <col min="15879" max="15879" width="3.85546875" style="386" customWidth="1"/>
    <col min="15880" max="15880" width="3.140625" style="386" customWidth="1"/>
    <col min="15881" max="15881" width="9.140625" style="386"/>
    <col min="15882" max="15882" width="10.28515625" style="386" customWidth="1"/>
    <col min="15883" max="15883" width="82.140625" style="386" customWidth="1"/>
    <col min="15884" max="15884" width="13.5703125" style="386" customWidth="1"/>
    <col min="15885" max="16128" width="9.140625" style="386"/>
    <col min="16129" max="16129" width="4.28515625" style="386" customWidth="1"/>
    <col min="16130" max="16130" width="6.5703125" style="386" customWidth="1"/>
    <col min="16131" max="16131" width="39" style="386" customWidth="1"/>
    <col min="16132" max="16132" width="60.7109375" style="386" customWidth="1"/>
    <col min="16133" max="16133" width="19.7109375" style="386" customWidth="1"/>
    <col min="16134" max="16134" width="6.85546875" style="386" customWidth="1"/>
    <col min="16135" max="16135" width="3.85546875" style="386" customWidth="1"/>
    <col min="16136" max="16136" width="3.140625" style="386" customWidth="1"/>
    <col min="16137" max="16137" width="9.140625" style="386"/>
    <col min="16138" max="16138" width="10.28515625" style="386" customWidth="1"/>
    <col min="16139" max="16139" width="82.140625" style="386" customWidth="1"/>
    <col min="16140" max="16140" width="13.5703125" style="386" customWidth="1"/>
    <col min="16141" max="16384" width="9.140625" style="386"/>
  </cols>
  <sheetData>
    <row r="1" spans="3:12">
      <c r="C1" s="385" t="s">
        <v>30</v>
      </c>
      <c r="D1" s="385"/>
      <c r="E1" s="385"/>
    </row>
    <row r="2" spans="3:12">
      <c r="C2" s="386" t="s">
        <v>31</v>
      </c>
    </row>
    <row r="5" spans="3:12">
      <c r="C5" s="387" t="str">
        <f>'Революции, 13'!$C$5</f>
        <v>Отчёт о проделанной работе за 2018 год</v>
      </c>
      <c r="D5" s="387"/>
    </row>
    <row r="6" spans="3:12">
      <c r="C6" s="388" t="s">
        <v>32</v>
      </c>
      <c r="D6" s="389"/>
    </row>
    <row r="7" spans="3:12">
      <c r="C7" s="390" t="s">
        <v>33</v>
      </c>
      <c r="D7" s="391" t="s">
        <v>87</v>
      </c>
      <c r="E7" s="391"/>
    </row>
    <row r="8" spans="3:12">
      <c r="C8" s="392" t="s">
        <v>670</v>
      </c>
      <c r="D8" s="393" t="s">
        <v>35</v>
      </c>
      <c r="E8" s="393">
        <f>E9+E10</f>
        <v>3114</v>
      </c>
    </row>
    <row r="9" spans="3:12">
      <c r="C9" s="394" t="s">
        <v>34</v>
      </c>
      <c r="D9" s="395" t="s">
        <v>35</v>
      </c>
      <c r="E9" s="390">
        <v>3042</v>
      </c>
    </row>
    <row r="10" spans="3:12">
      <c r="C10" s="394" t="s">
        <v>634</v>
      </c>
      <c r="D10" s="395" t="s">
        <v>35</v>
      </c>
      <c r="E10" s="390">
        <v>72</v>
      </c>
    </row>
    <row r="11" spans="3:12">
      <c r="C11" s="394" t="s">
        <v>36</v>
      </c>
      <c r="D11" s="395" t="s">
        <v>37</v>
      </c>
      <c r="E11" s="390">
        <v>13.6</v>
      </c>
      <c r="I11" s="396" t="s">
        <v>38</v>
      </c>
      <c r="J11" s="396"/>
      <c r="K11" s="386">
        <f>(E9+E10)*E12</f>
        <v>37056.6</v>
      </c>
      <c r="L11" s="397"/>
    </row>
    <row r="12" spans="3:12">
      <c r="C12" s="394" t="s">
        <v>509</v>
      </c>
      <c r="D12" s="395" t="s">
        <v>37</v>
      </c>
      <c r="E12" s="390">
        <v>11.9</v>
      </c>
      <c r="I12" s="396" t="s">
        <v>38</v>
      </c>
      <c r="J12" s="396"/>
      <c r="L12" s="397"/>
    </row>
    <row r="13" spans="3:12">
      <c r="C13" s="394" t="s">
        <v>633</v>
      </c>
      <c r="D13" s="395"/>
      <c r="E13" s="398">
        <v>11.9</v>
      </c>
      <c r="I13" s="396" t="s">
        <v>38</v>
      </c>
      <c r="J13" s="396"/>
      <c r="K13" s="386">
        <f>E10*E13</f>
        <v>856.80000000000007</v>
      </c>
      <c r="L13" s="397"/>
    </row>
    <row r="14" spans="3:12">
      <c r="C14" s="378" t="s">
        <v>39</v>
      </c>
      <c r="D14" s="399" t="s">
        <v>544</v>
      </c>
      <c r="E14" s="400">
        <f>K11*6</f>
        <v>222339.59999999998</v>
      </c>
      <c r="I14" s="401" t="s">
        <v>656</v>
      </c>
      <c r="J14" s="401"/>
      <c r="K14" s="386">
        <v>5140.8</v>
      </c>
      <c r="L14" s="397" t="s">
        <v>657</v>
      </c>
    </row>
    <row r="15" spans="3:12">
      <c r="C15" s="394" t="s">
        <v>660</v>
      </c>
      <c r="D15" s="402" t="s">
        <v>544</v>
      </c>
      <c r="E15" s="403">
        <f>K13*6</f>
        <v>5140.8</v>
      </c>
      <c r="I15" s="401" t="s">
        <v>40</v>
      </c>
      <c r="J15" s="401"/>
      <c r="K15" s="404">
        <v>62890.16</v>
      </c>
      <c r="L15" s="397"/>
    </row>
    <row r="16" spans="3:12">
      <c r="C16" s="378" t="s">
        <v>661</v>
      </c>
      <c r="D16" s="399" t="s">
        <v>544</v>
      </c>
      <c r="E16" s="400">
        <f>E14-K15-K14</f>
        <v>154308.63999999998</v>
      </c>
      <c r="I16" s="405" t="s">
        <v>42</v>
      </c>
      <c r="J16" s="405"/>
      <c r="K16" s="385">
        <f>73280.83+5140.8</f>
        <v>78421.63</v>
      </c>
      <c r="L16" s="397"/>
    </row>
    <row r="17" spans="2:13" ht="16.5" thickBot="1">
      <c r="C17" s="406"/>
      <c r="D17" s="406"/>
      <c r="I17" s="407" t="str">
        <f>D7</f>
        <v>г.Ростов ул.Московская д.34</v>
      </c>
      <c r="J17" s="407"/>
      <c r="K17" s="407"/>
      <c r="L17" s="407"/>
    </row>
    <row r="18" spans="2:13" ht="16.5" thickBot="1">
      <c r="B18" s="408" t="s">
        <v>43</v>
      </c>
      <c r="C18" s="409" t="s">
        <v>44</v>
      </c>
      <c r="D18" s="410" t="s">
        <v>45</v>
      </c>
      <c r="E18" s="409" t="s">
        <v>46</v>
      </c>
      <c r="I18" s="411" t="s">
        <v>0</v>
      </c>
      <c r="J18" s="411" t="s">
        <v>1</v>
      </c>
      <c r="K18" s="411" t="s">
        <v>2</v>
      </c>
      <c r="L18" s="411" t="s">
        <v>3</v>
      </c>
      <c r="M18" s="412"/>
    </row>
    <row r="19" spans="2:13" ht="16.5" customHeight="1">
      <c r="B19" s="413" t="s">
        <v>47</v>
      </c>
      <c r="C19" s="414" t="s">
        <v>48</v>
      </c>
      <c r="D19" s="415"/>
      <c r="E19" s="416">
        <f>E14/F32*F19</f>
        <v>33631.199999999997</v>
      </c>
      <c r="F19" s="416">
        <v>1.8</v>
      </c>
      <c r="I19" s="417">
        <v>1059</v>
      </c>
      <c r="J19" s="341">
        <v>43304</v>
      </c>
      <c r="K19" s="153" t="s">
        <v>88</v>
      </c>
      <c r="L19" s="418">
        <v>45</v>
      </c>
      <c r="M19" s="418"/>
    </row>
    <row r="20" spans="2:13" ht="29.25" customHeight="1" thickBot="1">
      <c r="B20" s="419"/>
      <c r="C20" s="420" t="s">
        <v>693</v>
      </c>
      <c r="D20" s="421"/>
      <c r="E20" s="422"/>
      <c r="F20" s="422"/>
      <c r="I20" s="417">
        <v>1047</v>
      </c>
      <c r="J20" s="341">
        <v>43301</v>
      </c>
      <c r="K20" s="423" t="s">
        <v>89</v>
      </c>
      <c r="L20" s="418">
        <v>4</v>
      </c>
      <c r="M20" s="418"/>
    </row>
    <row r="21" spans="2:13" ht="16.5" customHeight="1">
      <c r="B21" s="413" t="s">
        <v>49</v>
      </c>
      <c r="C21" s="414" t="s">
        <v>50</v>
      </c>
      <c r="D21" s="424"/>
      <c r="E21" s="425">
        <f>E22+E23+E24+E25+E26</f>
        <v>74735.999999999985</v>
      </c>
      <c r="F21" s="425">
        <f>F22+F23+F24+F25+F26</f>
        <v>4</v>
      </c>
      <c r="I21" s="417">
        <v>1041</v>
      </c>
      <c r="J21" s="341">
        <v>43300</v>
      </c>
      <c r="K21" s="423" t="s">
        <v>90</v>
      </c>
      <c r="L21" s="418"/>
      <c r="M21" s="418"/>
    </row>
    <row r="22" spans="2:13" ht="47.25">
      <c r="B22" s="426"/>
      <c r="C22" s="427" t="s">
        <v>51</v>
      </c>
      <c r="D22" s="428" t="s">
        <v>52</v>
      </c>
      <c r="E22" s="429">
        <f>E14/F32*F22</f>
        <v>26157.599999999995</v>
      </c>
      <c r="F22" s="429">
        <v>1.4</v>
      </c>
      <c r="I22" s="430" t="s">
        <v>82</v>
      </c>
      <c r="J22" s="341">
        <v>43292</v>
      </c>
      <c r="K22" s="423" t="s">
        <v>663</v>
      </c>
      <c r="L22" s="418">
        <v>49</v>
      </c>
      <c r="M22" s="418"/>
    </row>
    <row r="23" spans="2:13" ht="21.75" customHeight="1">
      <c r="B23" s="426"/>
      <c r="C23" s="427" t="s">
        <v>53</v>
      </c>
      <c r="D23" s="431"/>
      <c r="E23" s="429">
        <f>E14/F33*F23</f>
        <v>0</v>
      </c>
      <c r="F23" s="429">
        <v>0</v>
      </c>
      <c r="I23" s="417">
        <v>978</v>
      </c>
      <c r="J23" s="341">
        <v>43292</v>
      </c>
      <c r="K23" s="423" t="s">
        <v>91</v>
      </c>
      <c r="L23" s="418" t="s">
        <v>92</v>
      </c>
      <c r="M23" s="418"/>
    </row>
    <row r="24" spans="2:13" ht="61.5" customHeight="1">
      <c r="B24" s="426"/>
      <c r="C24" s="427" t="s">
        <v>54</v>
      </c>
      <c r="D24" s="431" t="s">
        <v>55</v>
      </c>
      <c r="E24" s="429">
        <f>E14/F32*F24</f>
        <v>24289.199999999997</v>
      </c>
      <c r="F24" s="429">
        <v>1.3</v>
      </c>
      <c r="I24" s="417">
        <v>936</v>
      </c>
      <c r="J24" s="341">
        <v>43286</v>
      </c>
      <c r="K24" s="153" t="s">
        <v>86</v>
      </c>
      <c r="L24" s="418">
        <v>21</v>
      </c>
      <c r="M24" s="418"/>
    </row>
    <row r="25" spans="2:13" ht="63">
      <c r="B25" s="426"/>
      <c r="C25" s="427" t="s">
        <v>56</v>
      </c>
      <c r="D25" s="431" t="s">
        <v>57</v>
      </c>
      <c r="E25" s="429">
        <f>E14/F32*F25</f>
        <v>13078.799999999997</v>
      </c>
      <c r="F25" s="429">
        <v>0.7</v>
      </c>
      <c r="I25" s="417" t="s">
        <v>125</v>
      </c>
      <c r="J25" s="341">
        <v>43298</v>
      </c>
      <c r="K25" s="423" t="s">
        <v>664</v>
      </c>
      <c r="L25" s="418">
        <v>19</v>
      </c>
      <c r="M25" s="418"/>
    </row>
    <row r="26" spans="2:13" ht="30.75" customHeight="1" thickBot="1">
      <c r="B26" s="419"/>
      <c r="C26" s="432" t="s">
        <v>58</v>
      </c>
      <c r="D26" s="433" t="s">
        <v>59</v>
      </c>
      <c r="E26" s="434">
        <f>E14/F32*F26</f>
        <v>11210.399999999998</v>
      </c>
      <c r="F26" s="434">
        <v>0.6</v>
      </c>
      <c r="I26" s="417" t="s">
        <v>126</v>
      </c>
      <c r="J26" s="341">
        <v>43313</v>
      </c>
      <c r="K26" s="423" t="s">
        <v>127</v>
      </c>
      <c r="L26" s="418">
        <v>4</v>
      </c>
      <c r="M26" s="418"/>
    </row>
    <row r="27" spans="2:13" ht="44.25" customHeight="1">
      <c r="B27" s="413">
        <v>3</v>
      </c>
      <c r="C27" s="435" t="s">
        <v>60</v>
      </c>
      <c r="D27" s="436" t="s">
        <v>61</v>
      </c>
      <c r="E27" s="416">
        <f>E14/F32*F27</f>
        <v>37367.999999999993</v>
      </c>
      <c r="F27" s="416">
        <v>2</v>
      </c>
      <c r="I27" s="417" t="s">
        <v>138</v>
      </c>
      <c r="J27" s="340" t="s">
        <v>130</v>
      </c>
      <c r="K27" s="153" t="s">
        <v>131</v>
      </c>
      <c r="L27" s="418">
        <v>38</v>
      </c>
      <c r="M27" s="418"/>
    </row>
    <row r="28" spans="2:13" ht="16.5" thickBot="1">
      <c r="B28" s="419"/>
      <c r="C28" s="437"/>
      <c r="D28" s="438"/>
      <c r="E28" s="422"/>
      <c r="F28" s="422"/>
      <c r="I28" s="417" t="s">
        <v>137</v>
      </c>
      <c r="J28" s="341">
        <v>43322</v>
      </c>
      <c r="K28" s="153" t="s">
        <v>131</v>
      </c>
      <c r="L28" s="418">
        <v>32</v>
      </c>
      <c r="M28" s="418"/>
    </row>
    <row r="29" spans="2:13" ht="63.75" thickBot="1">
      <c r="B29" s="439">
        <v>4</v>
      </c>
      <c r="C29" s="440" t="s">
        <v>62</v>
      </c>
      <c r="D29" s="441" t="s">
        <v>63</v>
      </c>
      <c r="E29" s="442">
        <f>E14/F32*F29</f>
        <v>20552.399999999998</v>
      </c>
      <c r="F29" s="442">
        <v>1.1000000000000001</v>
      </c>
      <c r="I29" s="443"/>
      <c r="J29" s="444">
        <v>43356</v>
      </c>
      <c r="K29" s="445" t="s">
        <v>155</v>
      </c>
      <c r="L29" s="418"/>
      <c r="M29" s="418"/>
    </row>
    <row r="30" spans="2:13" ht="63.75" thickBot="1">
      <c r="B30" s="446">
        <v>5</v>
      </c>
      <c r="C30" s="447" t="s">
        <v>598</v>
      </c>
      <c r="D30" s="448" t="s">
        <v>64</v>
      </c>
      <c r="E30" s="449">
        <f>E14/F32*F30</f>
        <v>11210.399999999998</v>
      </c>
      <c r="F30" s="449">
        <v>0.6</v>
      </c>
      <c r="I30" s="417" t="s">
        <v>172</v>
      </c>
      <c r="J30" s="341">
        <v>43363</v>
      </c>
      <c r="K30" s="153" t="s">
        <v>173</v>
      </c>
      <c r="L30" s="418">
        <v>62</v>
      </c>
      <c r="M30" s="418"/>
    </row>
    <row r="31" spans="2:13" ht="47.25" customHeight="1" thickBot="1">
      <c r="B31" s="439">
        <v>6</v>
      </c>
      <c r="C31" s="440" t="s">
        <v>599</v>
      </c>
      <c r="D31" s="441" t="s">
        <v>66</v>
      </c>
      <c r="E31" s="442">
        <f>E14/F32*F31</f>
        <v>44841.599999999991</v>
      </c>
      <c r="F31" s="442">
        <v>2.4</v>
      </c>
      <c r="I31" s="417" t="s">
        <v>174</v>
      </c>
      <c r="J31" s="341">
        <v>43363</v>
      </c>
      <c r="K31" s="153" t="s">
        <v>175</v>
      </c>
      <c r="L31" s="418">
        <v>31</v>
      </c>
      <c r="M31" s="418"/>
    </row>
    <row r="32" spans="2:13" ht="33" customHeight="1" thickBot="1">
      <c r="B32" s="446"/>
      <c r="C32" s="450" t="s">
        <v>67</v>
      </c>
      <c r="D32" s="451"/>
      <c r="E32" s="449">
        <f>E19+E21+E27+E29+E30+E31</f>
        <v>222339.59999999998</v>
      </c>
      <c r="F32" s="449">
        <f>F19+F21+F27+F29+F30+F31</f>
        <v>11.9</v>
      </c>
      <c r="I32" s="417" t="s">
        <v>176</v>
      </c>
      <c r="J32" s="341">
        <v>43368</v>
      </c>
      <c r="K32" s="452" t="s">
        <v>177</v>
      </c>
      <c r="L32" s="418">
        <v>36</v>
      </c>
      <c r="M32" s="418"/>
    </row>
    <row r="33" spans="2:13" ht="33" customHeight="1" thickBot="1">
      <c r="B33" s="439">
        <v>7</v>
      </c>
      <c r="C33" s="440" t="s">
        <v>68</v>
      </c>
      <c r="D33" s="453" t="s">
        <v>607</v>
      </c>
      <c r="E33" s="442">
        <f>(E9+E10)*F33*2</f>
        <v>10587.6</v>
      </c>
      <c r="F33" s="442">
        <v>1.7</v>
      </c>
      <c r="I33" s="417" t="s">
        <v>178</v>
      </c>
      <c r="J33" s="341">
        <v>43370</v>
      </c>
      <c r="K33" s="452" t="s">
        <v>177</v>
      </c>
      <c r="L33" s="418">
        <v>28</v>
      </c>
      <c r="M33" s="418"/>
    </row>
    <row r="34" spans="2:13" ht="33" customHeight="1" thickBot="1">
      <c r="B34" s="454"/>
      <c r="C34" s="455" t="s">
        <v>69</v>
      </c>
      <c r="D34" s="456"/>
      <c r="E34" s="457">
        <f>E32+E33</f>
        <v>232927.19999999998</v>
      </c>
      <c r="F34" s="457">
        <f>F32+F33</f>
        <v>13.6</v>
      </c>
      <c r="I34" s="417"/>
      <c r="J34" s="341"/>
      <c r="K34" s="423" t="s">
        <v>268</v>
      </c>
      <c r="L34" s="418"/>
      <c r="M34" s="418"/>
    </row>
    <row r="35" spans="2:13">
      <c r="I35" s="417"/>
      <c r="J35" s="341"/>
      <c r="K35" s="423" t="s">
        <v>266</v>
      </c>
      <c r="L35" s="418"/>
      <c r="M35" s="418"/>
    </row>
    <row r="36" spans="2:13" ht="25.5" customHeight="1">
      <c r="B36" s="458" t="s">
        <v>70</v>
      </c>
      <c r="C36" s="458"/>
      <c r="D36" s="458"/>
      <c r="E36" s="378" t="s">
        <v>545</v>
      </c>
      <c r="F36" s="459"/>
      <c r="I36" s="417">
        <v>1191</v>
      </c>
      <c r="J36" s="341">
        <v>43339</v>
      </c>
      <c r="K36" s="452" t="s">
        <v>203</v>
      </c>
      <c r="L36" s="418">
        <v>28</v>
      </c>
      <c r="M36" s="418"/>
    </row>
    <row r="37" spans="2:13" ht="25.5" customHeight="1">
      <c r="B37" s="460" t="s">
        <v>71</v>
      </c>
      <c r="C37" s="460"/>
      <c r="D37" s="460"/>
      <c r="E37" s="392">
        <f>K16</f>
        <v>78421.63</v>
      </c>
      <c r="I37" s="417">
        <v>1117</v>
      </c>
      <c r="J37" s="341">
        <v>43314</v>
      </c>
      <c r="K37" s="423" t="s">
        <v>204</v>
      </c>
      <c r="L37" s="418">
        <v>38</v>
      </c>
      <c r="M37" s="418"/>
    </row>
    <row r="38" spans="2:13">
      <c r="B38" s="461"/>
      <c r="C38" s="461"/>
      <c r="D38" s="461"/>
      <c r="E38" s="392"/>
      <c r="I38" s="417">
        <v>1237</v>
      </c>
      <c r="J38" s="341">
        <v>43348</v>
      </c>
      <c r="K38" s="462" t="s">
        <v>205</v>
      </c>
      <c r="L38" s="418" t="s">
        <v>206</v>
      </c>
      <c r="M38" s="418"/>
    </row>
    <row r="39" spans="2:13">
      <c r="I39" s="417">
        <v>1272</v>
      </c>
      <c r="J39" s="341">
        <v>43344</v>
      </c>
      <c r="K39" s="462" t="s">
        <v>207</v>
      </c>
      <c r="L39" s="418"/>
      <c r="M39" s="418"/>
    </row>
    <row r="40" spans="2:13">
      <c r="D40" s="463" t="s">
        <v>72</v>
      </c>
      <c r="E40" s="463"/>
      <c r="I40" s="417">
        <v>1315</v>
      </c>
      <c r="J40" s="341">
        <v>43369</v>
      </c>
      <c r="K40" s="462" t="s">
        <v>207</v>
      </c>
      <c r="L40" s="418" t="s">
        <v>208</v>
      </c>
      <c r="M40" s="418"/>
    </row>
    <row r="41" spans="2:13">
      <c r="D41" s="464"/>
      <c r="E41" s="464"/>
      <c r="I41" s="417"/>
      <c r="J41" s="341"/>
      <c r="K41" s="423" t="s">
        <v>267</v>
      </c>
      <c r="L41" s="418"/>
      <c r="M41" s="418"/>
    </row>
    <row r="42" spans="2:13" ht="31.5">
      <c r="E42" s="465"/>
      <c r="I42" s="418"/>
      <c r="J42" s="340" t="s">
        <v>270</v>
      </c>
      <c r="K42" s="466" t="s">
        <v>271</v>
      </c>
      <c r="L42" s="418"/>
      <c r="M42" s="418"/>
    </row>
    <row r="43" spans="2:13" ht="31.5">
      <c r="E43" s="465"/>
      <c r="I43" s="418"/>
      <c r="J43" s="340">
        <v>43354</v>
      </c>
      <c r="K43" s="466" t="s">
        <v>627</v>
      </c>
      <c r="L43" s="418"/>
      <c r="M43" s="418"/>
    </row>
    <row r="44" spans="2:13">
      <c r="I44" s="417">
        <v>1538</v>
      </c>
      <c r="J44" s="341">
        <v>43389</v>
      </c>
      <c r="K44" s="423" t="s">
        <v>313</v>
      </c>
      <c r="L44" s="418"/>
      <c r="M44" s="418"/>
    </row>
    <row r="45" spans="2:13">
      <c r="I45" s="417">
        <v>1392</v>
      </c>
      <c r="J45" s="341">
        <v>43381</v>
      </c>
      <c r="K45" s="153" t="s">
        <v>314</v>
      </c>
      <c r="L45" s="418">
        <v>19</v>
      </c>
      <c r="M45" s="418"/>
    </row>
    <row r="46" spans="2:13">
      <c r="I46" s="417">
        <v>1376</v>
      </c>
      <c r="J46" s="341">
        <v>43377</v>
      </c>
      <c r="K46" s="466" t="s">
        <v>271</v>
      </c>
      <c r="L46" s="418">
        <v>36.39</v>
      </c>
      <c r="M46" s="418"/>
    </row>
    <row r="47" spans="2:13">
      <c r="I47" s="467">
        <v>1361</v>
      </c>
      <c r="J47" s="468">
        <v>43376</v>
      </c>
      <c r="K47" s="466" t="s">
        <v>271</v>
      </c>
      <c r="L47" s="469"/>
      <c r="M47" s="469"/>
    </row>
    <row r="48" spans="2:13">
      <c r="I48" s="467"/>
      <c r="J48" s="468"/>
      <c r="K48" s="423" t="s">
        <v>278</v>
      </c>
      <c r="L48" s="469"/>
      <c r="M48" s="469"/>
    </row>
    <row r="49" spans="8:13">
      <c r="I49" s="467" t="s">
        <v>331</v>
      </c>
      <c r="J49" s="468">
        <v>43385</v>
      </c>
      <c r="K49" s="470" t="s">
        <v>330</v>
      </c>
      <c r="L49" s="471">
        <v>46</v>
      </c>
      <c r="M49" s="469"/>
    </row>
    <row r="50" spans="8:13">
      <c r="I50" s="467" t="s">
        <v>343</v>
      </c>
      <c r="J50" s="468">
        <v>43377</v>
      </c>
      <c r="K50" s="472" t="s">
        <v>131</v>
      </c>
      <c r="L50" s="469">
        <v>17</v>
      </c>
      <c r="M50" s="469"/>
    </row>
    <row r="51" spans="8:13">
      <c r="I51" s="467" t="s">
        <v>348</v>
      </c>
      <c r="J51" s="468">
        <v>43376</v>
      </c>
      <c r="K51" s="153" t="s">
        <v>349</v>
      </c>
      <c r="L51" s="469" t="s">
        <v>350</v>
      </c>
      <c r="M51" s="469"/>
    </row>
    <row r="52" spans="8:13">
      <c r="I52" s="467"/>
      <c r="J52" s="341"/>
      <c r="K52" s="423" t="s">
        <v>304</v>
      </c>
      <c r="L52" s="469"/>
      <c r="M52" s="469"/>
    </row>
    <row r="53" spans="8:13">
      <c r="I53" s="467">
        <v>1710</v>
      </c>
      <c r="J53" s="341">
        <v>43433</v>
      </c>
      <c r="K53" s="423" t="s">
        <v>388</v>
      </c>
      <c r="L53" s="469" t="s">
        <v>389</v>
      </c>
      <c r="M53" s="469"/>
    </row>
    <row r="54" spans="8:13">
      <c r="I54" s="467">
        <v>1692</v>
      </c>
      <c r="J54" s="468">
        <v>43431</v>
      </c>
      <c r="K54" s="153" t="s">
        <v>390</v>
      </c>
      <c r="L54" s="469" t="s">
        <v>391</v>
      </c>
      <c r="M54" s="469"/>
    </row>
    <row r="55" spans="8:13">
      <c r="I55" s="467">
        <v>1689</v>
      </c>
      <c r="J55" s="468">
        <v>43431</v>
      </c>
      <c r="K55" s="472" t="s">
        <v>546</v>
      </c>
      <c r="L55" s="469">
        <v>51</v>
      </c>
      <c r="M55" s="469"/>
    </row>
    <row r="56" spans="8:13">
      <c r="I56" s="467">
        <v>1683</v>
      </c>
      <c r="J56" s="468">
        <v>43430</v>
      </c>
      <c r="K56" s="472" t="s">
        <v>392</v>
      </c>
      <c r="L56" s="469" t="s">
        <v>393</v>
      </c>
      <c r="M56" s="469"/>
    </row>
    <row r="57" spans="8:13">
      <c r="I57" s="417">
        <v>1663</v>
      </c>
      <c r="J57" s="340">
        <v>43425</v>
      </c>
      <c r="K57" s="470" t="s">
        <v>394</v>
      </c>
      <c r="L57" s="469" t="s">
        <v>395</v>
      </c>
      <c r="M57" s="469"/>
    </row>
    <row r="58" spans="8:13">
      <c r="H58" s="473"/>
      <c r="I58" s="417">
        <v>1662</v>
      </c>
      <c r="J58" s="341">
        <v>43454</v>
      </c>
      <c r="K58" s="470" t="s">
        <v>200</v>
      </c>
      <c r="L58" s="469"/>
      <c r="M58" s="469"/>
    </row>
    <row r="59" spans="8:13">
      <c r="H59" s="473"/>
      <c r="I59" s="467">
        <v>1656</v>
      </c>
      <c r="J59" s="468">
        <v>43421</v>
      </c>
      <c r="K59" s="474" t="s">
        <v>695</v>
      </c>
      <c r="L59" s="469">
        <v>1</v>
      </c>
      <c r="M59" s="469"/>
    </row>
    <row r="60" spans="8:13">
      <c r="H60" s="473"/>
      <c r="I60" s="467">
        <v>1650</v>
      </c>
      <c r="J60" s="468">
        <v>43420</v>
      </c>
      <c r="K60" s="466" t="s">
        <v>271</v>
      </c>
      <c r="L60" s="469">
        <v>15</v>
      </c>
      <c r="M60" s="469"/>
    </row>
    <row r="61" spans="8:13">
      <c r="H61" s="473"/>
      <c r="I61" s="467">
        <v>1631</v>
      </c>
      <c r="J61" s="468">
        <v>43417</v>
      </c>
      <c r="K61" s="475" t="s">
        <v>396</v>
      </c>
      <c r="L61" s="469">
        <v>53</v>
      </c>
      <c r="M61" s="469"/>
    </row>
    <row r="62" spans="8:13">
      <c r="H62" s="473"/>
      <c r="I62" s="467" t="s">
        <v>432</v>
      </c>
      <c r="J62" s="468">
        <v>43460</v>
      </c>
      <c r="K62" s="475" t="s">
        <v>131</v>
      </c>
      <c r="L62" s="469">
        <v>19</v>
      </c>
      <c r="M62" s="469"/>
    </row>
    <row r="63" spans="8:13" ht="14.25" customHeight="1">
      <c r="H63" s="473"/>
      <c r="I63" s="467" t="s">
        <v>433</v>
      </c>
      <c r="J63" s="468">
        <v>43459</v>
      </c>
      <c r="K63" s="476" t="s">
        <v>177</v>
      </c>
      <c r="L63" s="469">
        <v>56</v>
      </c>
      <c r="M63" s="469"/>
    </row>
    <row r="64" spans="8:13">
      <c r="H64" s="473"/>
      <c r="I64" s="467">
        <v>1822</v>
      </c>
      <c r="J64" s="468">
        <v>43454</v>
      </c>
      <c r="K64" s="475" t="s">
        <v>484</v>
      </c>
      <c r="L64" s="469">
        <v>62</v>
      </c>
      <c r="M64" s="469"/>
    </row>
    <row r="65" spans="8:13">
      <c r="H65" s="473"/>
      <c r="I65" s="467">
        <v>1779</v>
      </c>
      <c r="J65" s="468">
        <v>43447</v>
      </c>
      <c r="K65" s="475" t="s">
        <v>458</v>
      </c>
      <c r="L65" s="469">
        <v>51</v>
      </c>
      <c r="M65" s="469"/>
    </row>
    <row r="66" spans="8:13">
      <c r="H66" s="473"/>
      <c r="I66" s="467">
        <v>1830</v>
      </c>
      <c r="J66" s="468">
        <v>43458</v>
      </c>
      <c r="K66" s="475" t="s">
        <v>691</v>
      </c>
      <c r="L66" s="469">
        <v>15</v>
      </c>
      <c r="M66" s="469"/>
    </row>
    <row r="67" spans="8:13">
      <c r="H67" s="473"/>
      <c r="I67" s="467">
        <v>1914</v>
      </c>
      <c r="J67" s="468">
        <v>43464</v>
      </c>
      <c r="K67" s="475" t="s">
        <v>665</v>
      </c>
      <c r="L67" s="469">
        <v>68</v>
      </c>
      <c r="M67" s="469"/>
    </row>
    <row r="68" spans="8:13">
      <c r="H68" s="473"/>
      <c r="I68" s="467">
        <v>1908</v>
      </c>
      <c r="J68" s="468">
        <v>43463</v>
      </c>
      <c r="K68" s="475" t="s">
        <v>486</v>
      </c>
      <c r="L68" s="469">
        <v>38</v>
      </c>
      <c r="M68" s="469"/>
    </row>
    <row r="69" spans="8:13" ht="18" customHeight="1">
      <c r="H69" s="473"/>
      <c r="I69" s="477">
        <v>1892</v>
      </c>
      <c r="J69" s="478">
        <v>43461</v>
      </c>
      <c r="K69" s="479" t="s">
        <v>694</v>
      </c>
      <c r="L69" s="480">
        <v>38</v>
      </c>
      <c r="M69" s="481"/>
    </row>
    <row r="70" spans="8:13" ht="18" customHeight="1">
      <c r="H70" s="473"/>
      <c r="I70" s="482"/>
      <c r="J70" s="483"/>
      <c r="K70" s="484" t="s">
        <v>615</v>
      </c>
      <c r="L70" s="485"/>
      <c r="M70" s="486"/>
    </row>
    <row r="71" spans="8:13">
      <c r="H71" s="473"/>
      <c r="I71" s="417"/>
      <c r="J71" s="341">
        <v>43458</v>
      </c>
      <c r="K71" s="470" t="s">
        <v>487</v>
      </c>
      <c r="L71" s="469">
        <v>11</v>
      </c>
      <c r="M71" s="469"/>
    </row>
    <row r="72" spans="8:13">
      <c r="H72" s="473"/>
      <c r="I72" s="467"/>
      <c r="J72" s="468">
        <v>43458</v>
      </c>
      <c r="K72" s="470" t="s">
        <v>487</v>
      </c>
      <c r="L72" s="469">
        <v>15</v>
      </c>
      <c r="M72" s="469"/>
    </row>
    <row r="73" spans="8:13">
      <c r="H73" s="473"/>
      <c r="I73" s="467">
        <v>1860</v>
      </c>
      <c r="J73" s="468">
        <v>43458</v>
      </c>
      <c r="K73" s="337" t="s">
        <v>691</v>
      </c>
      <c r="L73" s="469">
        <v>63</v>
      </c>
      <c r="M73" s="469"/>
    </row>
    <row r="74" spans="8:13">
      <c r="I74" s="467"/>
      <c r="J74" s="468">
        <v>43452</v>
      </c>
      <c r="K74" s="475" t="s">
        <v>488</v>
      </c>
      <c r="L74" s="469">
        <v>33</v>
      </c>
      <c r="M74" s="469"/>
    </row>
    <row r="75" spans="8:13">
      <c r="I75" s="467">
        <v>1787</v>
      </c>
      <c r="J75" s="468">
        <v>43448</v>
      </c>
      <c r="K75" s="337" t="s">
        <v>489</v>
      </c>
      <c r="L75" s="469"/>
      <c r="M75" s="469"/>
    </row>
    <row r="76" spans="8:13">
      <c r="I76" s="467">
        <v>1785</v>
      </c>
      <c r="J76" s="468">
        <v>43448</v>
      </c>
      <c r="K76" s="337" t="s">
        <v>489</v>
      </c>
      <c r="L76" s="469"/>
      <c r="M76" s="469"/>
    </row>
    <row r="77" spans="8:13">
      <c r="I77" s="467">
        <v>1766</v>
      </c>
      <c r="J77" s="468">
        <v>43445</v>
      </c>
      <c r="K77" s="474" t="s">
        <v>491</v>
      </c>
      <c r="L77" s="469"/>
      <c r="M77" s="469"/>
    </row>
    <row r="78" spans="8:13" ht="31.5">
      <c r="I78" s="467"/>
      <c r="J78" s="468">
        <v>43455</v>
      </c>
      <c r="K78" s="337" t="s">
        <v>494</v>
      </c>
      <c r="L78" s="469" t="s">
        <v>490</v>
      </c>
      <c r="M78" s="469"/>
    </row>
    <row r="79" spans="8:13" ht="31.5">
      <c r="I79" s="467"/>
      <c r="J79" s="468" t="s">
        <v>493</v>
      </c>
      <c r="K79" s="337" t="s">
        <v>494</v>
      </c>
      <c r="L79" s="469" t="s">
        <v>490</v>
      </c>
      <c r="M79" s="469"/>
    </row>
    <row r="80" spans="8:13" ht="31.5">
      <c r="I80" s="467"/>
      <c r="J80" s="468">
        <v>43458</v>
      </c>
      <c r="K80" s="337" t="s">
        <v>494</v>
      </c>
      <c r="L80" s="469" t="s">
        <v>490</v>
      </c>
      <c r="M80" s="469"/>
    </row>
    <row r="81" spans="9:13" ht="31.5">
      <c r="I81" s="467"/>
      <c r="J81" s="468">
        <v>43437</v>
      </c>
      <c r="K81" s="337" t="s">
        <v>494</v>
      </c>
      <c r="L81" s="469" t="s">
        <v>496</v>
      </c>
      <c r="M81" s="469"/>
    </row>
    <row r="82" spans="9:13" ht="31.5">
      <c r="I82" s="467"/>
      <c r="J82" s="468">
        <v>43440</v>
      </c>
      <c r="K82" s="337" t="s">
        <v>494</v>
      </c>
      <c r="L82" s="469" t="s">
        <v>496</v>
      </c>
      <c r="M82" s="469"/>
    </row>
    <row r="83" spans="9:13" ht="31.5">
      <c r="I83" s="467"/>
      <c r="J83" s="468">
        <v>43462</v>
      </c>
      <c r="K83" s="337" t="s">
        <v>494</v>
      </c>
      <c r="L83" s="469" t="s">
        <v>490</v>
      </c>
      <c r="M83" s="469"/>
    </row>
    <row r="84" spans="9:13">
      <c r="I84" s="467"/>
      <c r="J84" s="468"/>
      <c r="K84" s="475" t="s">
        <v>497</v>
      </c>
      <c r="L84" s="469" t="s">
        <v>501</v>
      </c>
      <c r="M84" s="469"/>
    </row>
    <row r="85" spans="9:13">
      <c r="I85" s="469"/>
      <c r="J85" s="468"/>
      <c r="K85" s="337"/>
      <c r="L85" s="469"/>
      <c r="M85" s="469"/>
    </row>
    <row r="86" spans="9:13">
      <c r="I86" s="469"/>
      <c r="J86" s="487"/>
      <c r="K86" s="488"/>
      <c r="L86" s="489"/>
      <c r="M86" s="469"/>
    </row>
    <row r="87" spans="9:13">
      <c r="I87" s="469"/>
      <c r="J87" s="487"/>
      <c r="K87" s="488"/>
      <c r="L87" s="489"/>
      <c r="M87" s="469"/>
    </row>
    <row r="88" spans="9:13" ht="47.25">
      <c r="I88" s="469"/>
      <c r="J88" s="468"/>
      <c r="K88" s="475" t="s">
        <v>11</v>
      </c>
      <c r="L88" s="490" t="s">
        <v>709</v>
      </c>
      <c r="M88" s="469"/>
    </row>
    <row r="89" spans="9:13" ht="31.5">
      <c r="I89" s="412"/>
      <c r="J89" s="468" t="s">
        <v>601</v>
      </c>
      <c r="K89" s="491" t="s">
        <v>73</v>
      </c>
      <c r="L89" s="469" t="s">
        <v>74</v>
      </c>
      <c r="M89" s="469"/>
    </row>
    <row r="90" spans="9:13" ht="36" customHeight="1">
      <c r="I90" s="412"/>
      <c r="J90" s="487" t="s">
        <v>601</v>
      </c>
      <c r="K90" s="151" t="s">
        <v>4</v>
      </c>
      <c r="L90" s="156" t="s">
        <v>5</v>
      </c>
      <c r="M90" s="412"/>
    </row>
    <row r="91" spans="9:13" ht="31.5">
      <c r="I91" s="412"/>
      <c r="J91" s="487" t="s">
        <v>601</v>
      </c>
      <c r="K91" s="153" t="s">
        <v>703</v>
      </c>
      <c r="L91" s="337" t="s">
        <v>76</v>
      </c>
      <c r="M91" s="412"/>
    </row>
    <row r="92" spans="9:13" ht="51.75" customHeight="1">
      <c r="I92" s="412"/>
      <c r="J92" s="487" t="s">
        <v>601</v>
      </c>
      <c r="K92" s="153" t="s">
        <v>6</v>
      </c>
      <c r="L92" s="466" t="s">
        <v>7</v>
      </c>
      <c r="M92" s="337"/>
    </row>
    <row r="93" spans="9:13" ht="52.5" customHeight="1">
      <c r="I93" s="412"/>
      <c r="J93" s="468" t="s">
        <v>601</v>
      </c>
      <c r="K93" s="153" t="s">
        <v>8</v>
      </c>
      <c r="L93" s="466" t="s">
        <v>7</v>
      </c>
      <c r="M93" s="412"/>
    </row>
    <row r="94" spans="9:13" ht="31.5" customHeight="1">
      <c r="I94" s="412"/>
      <c r="J94" s="487" t="s">
        <v>601</v>
      </c>
      <c r="K94" s="156" t="s">
        <v>9</v>
      </c>
      <c r="L94" s="156" t="s">
        <v>10</v>
      </c>
      <c r="M94" s="466"/>
    </row>
    <row r="95" spans="9:13" ht="39" customHeight="1">
      <c r="I95" s="412"/>
      <c r="J95" s="487" t="s">
        <v>601</v>
      </c>
      <c r="K95" s="156" t="s">
        <v>11</v>
      </c>
      <c r="L95" s="156" t="s">
        <v>12</v>
      </c>
      <c r="M95" s="412"/>
    </row>
    <row r="96" spans="9:13" ht="40.5" customHeight="1">
      <c r="I96" s="412"/>
      <c r="J96" s="487" t="s">
        <v>601</v>
      </c>
      <c r="K96" s="156" t="s">
        <v>13</v>
      </c>
      <c r="L96" s="156" t="s">
        <v>14</v>
      </c>
      <c r="M96" s="412"/>
    </row>
    <row r="97" spans="9:13" ht="31.5">
      <c r="I97" s="412"/>
      <c r="J97" s="468" t="s">
        <v>601</v>
      </c>
      <c r="K97" s="156" t="s">
        <v>15</v>
      </c>
      <c r="L97" s="156" t="s">
        <v>16</v>
      </c>
      <c r="M97" s="412"/>
    </row>
    <row r="98" spans="9:13" ht="51.75" customHeight="1">
      <c r="I98" s="412"/>
      <c r="J98" s="487" t="s">
        <v>601</v>
      </c>
      <c r="K98" s="156" t="s">
        <v>704</v>
      </c>
      <c r="L98" s="156" t="s">
        <v>18</v>
      </c>
      <c r="M98" s="412"/>
    </row>
    <row r="99" spans="9:13" ht="63">
      <c r="I99" s="412"/>
      <c r="J99" s="487" t="s">
        <v>601</v>
      </c>
      <c r="K99" s="153" t="s">
        <v>705</v>
      </c>
      <c r="L99" s="466" t="s">
        <v>20</v>
      </c>
      <c r="M99" s="412"/>
    </row>
    <row r="100" spans="9:13" ht="47.25">
      <c r="I100" s="412"/>
      <c r="J100" s="487" t="s">
        <v>601</v>
      </c>
      <c r="K100" s="153" t="s">
        <v>22</v>
      </c>
      <c r="L100" s="466" t="s">
        <v>20</v>
      </c>
      <c r="M100" s="412"/>
    </row>
    <row r="101" spans="9:13" ht="48" customHeight="1">
      <c r="I101" s="412"/>
      <c r="J101" s="468" t="s">
        <v>601</v>
      </c>
      <c r="K101" s="153" t="s">
        <v>706</v>
      </c>
      <c r="L101" s="466" t="s">
        <v>20</v>
      </c>
      <c r="M101" s="412"/>
    </row>
    <row r="102" spans="9:13" ht="47.25">
      <c r="I102" s="412"/>
      <c r="J102" s="487" t="s">
        <v>601</v>
      </c>
      <c r="K102" s="156" t="s">
        <v>707</v>
      </c>
      <c r="L102" s="156" t="s">
        <v>25</v>
      </c>
      <c r="M102" s="412"/>
    </row>
    <row r="103" spans="9:13" ht="68.25" customHeight="1">
      <c r="I103" s="412"/>
      <c r="J103" s="487" t="s">
        <v>601</v>
      </c>
      <c r="K103" s="157" t="s">
        <v>708</v>
      </c>
      <c r="L103" s="466" t="s">
        <v>27</v>
      </c>
      <c r="M103" s="412"/>
    </row>
    <row r="104" spans="9:13">
      <c r="I104" s="412"/>
      <c r="J104" s="468"/>
      <c r="K104" s="156" t="s">
        <v>28</v>
      </c>
      <c r="L104" s="156" t="s">
        <v>29</v>
      </c>
      <c r="M104" s="412"/>
    </row>
  </sheetData>
  <sheetProtection sheet="1" objects="1" scenarios="1"/>
  <mergeCells count="25">
    <mergeCell ref="L69:L70"/>
    <mergeCell ref="F19:F20"/>
    <mergeCell ref="F27:F28"/>
    <mergeCell ref="I17:L17"/>
    <mergeCell ref="C5:D5"/>
    <mergeCell ref="C6:D6"/>
    <mergeCell ref="D7:E7"/>
    <mergeCell ref="I11:J11"/>
    <mergeCell ref="I15:J15"/>
    <mergeCell ref="I12:J12"/>
    <mergeCell ref="I13:J13"/>
    <mergeCell ref="I14:J14"/>
    <mergeCell ref="D40:E40"/>
    <mergeCell ref="B37:D37"/>
    <mergeCell ref="B19:B20"/>
    <mergeCell ref="C19:D19"/>
    <mergeCell ref="B36:D36"/>
    <mergeCell ref="E19:E20"/>
    <mergeCell ref="C20:D20"/>
    <mergeCell ref="B21:B26"/>
    <mergeCell ref="C21:D21"/>
    <mergeCell ref="B27:B28"/>
    <mergeCell ref="C27:C28"/>
    <mergeCell ref="D27:D28"/>
    <mergeCell ref="E27:E28"/>
  </mergeCells>
  <pageMargins left="0.51181102362204722" right="0.31496062992125984" top="0.35433070866141736" bottom="0.35433070866141736" header="0" footer="0"/>
  <pageSetup paperSize="9" orientation="landscape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rgb="FFFFC000"/>
  </sheetPr>
  <dimension ref="B1:M73"/>
  <sheetViews>
    <sheetView topLeftCell="A4" workbookViewId="0">
      <selection activeCell="A4" sqref="A1:XFD1048576"/>
    </sheetView>
  </sheetViews>
  <sheetFormatPr defaultRowHeight="15"/>
  <cols>
    <col min="1" max="1" width="4.28515625" style="62" customWidth="1"/>
    <col min="2" max="2" width="6.5703125" style="62" customWidth="1"/>
    <col min="3" max="3" width="39" style="62" customWidth="1"/>
    <col min="4" max="4" width="60.7109375" style="62" customWidth="1"/>
    <col min="5" max="5" width="19.7109375" style="62" customWidth="1"/>
    <col min="6" max="6" width="6.85546875" style="62" customWidth="1"/>
    <col min="7" max="7" width="3.85546875" style="62" customWidth="1"/>
    <col min="8" max="8" width="3.140625" style="62" customWidth="1"/>
    <col min="9" max="9" width="9.140625" style="62"/>
    <col min="10" max="10" width="11.7109375" style="62" customWidth="1"/>
    <col min="11" max="11" width="82.140625" style="62" customWidth="1"/>
    <col min="12" max="12" width="16" style="62" customWidth="1"/>
    <col min="13" max="256" width="9.140625" style="62"/>
    <col min="257" max="257" width="4.28515625" style="62" customWidth="1"/>
    <col min="258" max="258" width="6.5703125" style="62" customWidth="1"/>
    <col min="259" max="259" width="39" style="62" customWidth="1"/>
    <col min="260" max="260" width="60.7109375" style="62" customWidth="1"/>
    <col min="261" max="261" width="19.7109375" style="62" customWidth="1"/>
    <col min="262" max="262" width="6.85546875" style="62" customWidth="1"/>
    <col min="263" max="263" width="3.85546875" style="62" customWidth="1"/>
    <col min="264" max="264" width="3.140625" style="62" customWidth="1"/>
    <col min="265" max="265" width="9.140625" style="62"/>
    <col min="266" max="266" width="10.28515625" style="62" customWidth="1"/>
    <col min="267" max="267" width="82.140625" style="62" customWidth="1"/>
    <col min="268" max="268" width="13.5703125" style="62" customWidth="1"/>
    <col min="269" max="512" width="9.140625" style="62"/>
    <col min="513" max="513" width="4.28515625" style="62" customWidth="1"/>
    <col min="514" max="514" width="6.5703125" style="62" customWidth="1"/>
    <col min="515" max="515" width="39" style="62" customWidth="1"/>
    <col min="516" max="516" width="60.7109375" style="62" customWidth="1"/>
    <col min="517" max="517" width="19.7109375" style="62" customWidth="1"/>
    <col min="518" max="518" width="6.85546875" style="62" customWidth="1"/>
    <col min="519" max="519" width="3.85546875" style="62" customWidth="1"/>
    <col min="520" max="520" width="3.140625" style="62" customWidth="1"/>
    <col min="521" max="521" width="9.140625" style="62"/>
    <col min="522" max="522" width="10.28515625" style="62" customWidth="1"/>
    <col min="523" max="523" width="82.140625" style="62" customWidth="1"/>
    <col min="524" max="524" width="13.5703125" style="62" customWidth="1"/>
    <col min="525" max="768" width="9.140625" style="62"/>
    <col min="769" max="769" width="4.28515625" style="62" customWidth="1"/>
    <col min="770" max="770" width="6.5703125" style="62" customWidth="1"/>
    <col min="771" max="771" width="39" style="62" customWidth="1"/>
    <col min="772" max="772" width="60.7109375" style="62" customWidth="1"/>
    <col min="773" max="773" width="19.7109375" style="62" customWidth="1"/>
    <col min="774" max="774" width="6.85546875" style="62" customWidth="1"/>
    <col min="775" max="775" width="3.85546875" style="62" customWidth="1"/>
    <col min="776" max="776" width="3.140625" style="62" customWidth="1"/>
    <col min="777" max="777" width="9.140625" style="62"/>
    <col min="778" max="778" width="10.28515625" style="62" customWidth="1"/>
    <col min="779" max="779" width="82.140625" style="62" customWidth="1"/>
    <col min="780" max="780" width="13.5703125" style="62" customWidth="1"/>
    <col min="781" max="1024" width="9.140625" style="62"/>
    <col min="1025" max="1025" width="4.28515625" style="62" customWidth="1"/>
    <col min="1026" max="1026" width="6.5703125" style="62" customWidth="1"/>
    <col min="1027" max="1027" width="39" style="62" customWidth="1"/>
    <col min="1028" max="1028" width="60.7109375" style="62" customWidth="1"/>
    <col min="1029" max="1029" width="19.7109375" style="62" customWidth="1"/>
    <col min="1030" max="1030" width="6.85546875" style="62" customWidth="1"/>
    <col min="1031" max="1031" width="3.85546875" style="62" customWidth="1"/>
    <col min="1032" max="1032" width="3.140625" style="62" customWidth="1"/>
    <col min="1033" max="1033" width="9.140625" style="62"/>
    <col min="1034" max="1034" width="10.28515625" style="62" customWidth="1"/>
    <col min="1035" max="1035" width="82.140625" style="62" customWidth="1"/>
    <col min="1036" max="1036" width="13.5703125" style="62" customWidth="1"/>
    <col min="1037" max="1280" width="9.140625" style="62"/>
    <col min="1281" max="1281" width="4.28515625" style="62" customWidth="1"/>
    <col min="1282" max="1282" width="6.5703125" style="62" customWidth="1"/>
    <col min="1283" max="1283" width="39" style="62" customWidth="1"/>
    <col min="1284" max="1284" width="60.7109375" style="62" customWidth="1"/>
    <col min="1285" max="1285" width="19.7109375" style="62" customWidth="1"/>
    <col min="1286" max="1286" width="6.85546875" style="62" customWidth="1"/>
    <col min="1287" max="1287" width="3.85546875" style="62" customWidth="1"/>
    <col min="1288" max="1288" width="3.140625" style="62" customWidth="1"/>
    <col min="1289" max="1289" width="9.140625" style="62"/>
    <col min="1290" max="1290" width="10.28515625" style="62" customWidth="1"/>
    <col min="1291" max="1291" width="82.140625" style="62" customWidth="1"/>
    <col min="1292" max="1292" width="13.5703125" style="62" customWidth="1"/>
    <col min="1293" max="1536" width="9.140625" style="62"/>
    <col min="1537" max="1537" width="4.28515625" style="62" customWidth="1"/>
    <col min="1538" max="1538" width="6.5703125" style="62" customWidth="1"/>
    <col min="1539" max="1539" width="39" style="62" customWidth="1"/>
    <col min="1540" max="1540" width="60.7109375" style="62" customWidth="1"/>
    <col min="1541" max="1541" width="19.7109375" style="62" customWidth="1"/>
    <col min="1542" max="1542" width="6.85546875" style="62" customWidth="1"/>
    <col min="1543" max="1543" width="3.85546875" style="62" customWidth="1"/>
    <col min="1544" max="1544" width="3.140625" style="62" customWidth="1"/>
    <col min="1545" max="1545" width="9.140625" style="62"/>
    <col min="1546" max="1546" width="10.28515625" style="62" customWidth="1"/>
    <col min="1547" max="1547" width="82.140625" style="62" customWidth="1"/>
    <col min="1548" max="1548" width="13.5703125" style="62" customWidth="1"/>
    <col min="1549" max="1792" width="9.140625" style="62"/>
    <col min="1793" max="1793" width="4.28515625" style="62" customWidth="1"/>
    <col min="1794" max="1794" width="6.5703125" style="62" customWidth="1"/>
    <col min="1795" max="1795" width="39" style="62" customWidth="1"/>
    <col min="1796" max="1796" width="60.7109375" style="62" customWidth="1"/>
    <col min="1797" max="1797" width="19.7109375" style="62" customWidth="1"/>
    <col min="1798" max="1798" width="6.85546875" style="62" customWidth="1"/>
    <col min="1799" max="1799" width="3.85546875" style="62" customWidth="1"/>
    <col min="1800" max="1800" width="3.140625" style="62" customWidth="1"/>
    <col min="1801" max="1801" width="9.140625" style="62"/>
    <col min="1802" max="1802" width="10.28515625" style="62" customWidth="1"/>
    <col min="1803" max="1803" width="82.140625" style="62" customWidth="1"/>
    <col min="1804" max="1804" width="13.5703125" style="62" customWidth="1"/>
    <col min="1805" max="2048" width="9.140625" style="62"/>
    <col min="2049" max="2049" width="4.28515625" style="62" customWidth="1"/>
    <col min="2050" max="2050" width="6.5703125" style="62" customWidth="1"/>
    <col min="2051" max="2051" width="39" style="62" customWidth="1"/>
    <col min="2052" max="2052" width="60.7109375" style="62" customWidth="1"/>
    <col min="2053" max="2053" width="19.7109375" style="62" customWidth="1"/>
    <col min="2054" max="2054" width="6.85546875" style="62" customWidth="1"/>
    <col min="2055" max="2055" width="3.85546875" style="62" customWidth="1"/>
    <col min="2056" max="2056" width="3.140625" style="62" customWidth="1"/>
    <col min="2057" max="2057" width="9.140625" style="62"/>
    <col min="2058" max="2058" width="10.28515625" style="62" customWidth="1"/>
    <col min="2059" max="2059" width="82.140625" style="62" customWidth="1"/>
    <col min="2060" max="2060" width="13.5703125" style="62" customWidth="1"/>
    <col min="2061" max="2304" width="9.140625" style="62"/>
    <col min="2305" max="2305" width="4.28515625" style="62" customWidth="1"/>
    <col min="2306" max="2306" width="6.5703125" style="62" customWidth="1"/>
    <col min="2307" max="2307" width="39" style="62" customWidth="1"/>
    <col min="2308" max="2308" width="60.7109375" style="62" customWidth="1"/>
    <col min="2309" max="2309" width="19.7109375" style="62" customWidth="1"/>
    <col min="2310" max="2310" width="6.85546875" style="62" customWidth="1"/>
    <col min="2311" max="2311" width="3.85546875" style="62" customWidth="1"/>
    <col min="2312" max="2312" width="3.140625" style="62" customWidth="1"/>
    <col min="2313" max="2313" width="9.140625" style="62"/>
    <col min="2314" max="2314" width="10.28515625" style="62" customWidth="1"/>
    <col min="2315" max="2315" width="82.140625" style="62" customWidth="1"/>
    <col min="2316" max="2316" width="13.5703125" style="62" customWidth="1"/>
    <col min="2317" max="2560" width="9.140625" style="62"/>
    <col min="2561" max="2561" width="4.28515625" style="62" customWidth="1"/>
    <col min="2562" max="2562" width="6.5703125" style="62" customWidth="1"/>
    <col min="2563" max="2563" width="39" style="62" customWidth="1"/>
    <col min="2564" max="2564" width="60.7109375" style="62" customWidth="1"/>
    <col min="2565" max="2565" width="19.7109375" style="62" customWidth="1"/>
    <col min="2566" max="2566" width="6.85546875" style="62" customWidth="1"/>
    <col min="2567" max="2567" width="3.85546875" style="62" customWidth="1"/>
    <col min="2568" max="2568" width="3.140625" style="62" customWidth="1"/>
    <col min="2569" max="2569" width="9.140625" style="62"/>
    <col min="2570" max="2570" width="10.28515625" style="62" customWidth="1"/>
    <col min="2571" max="2571" width="82.140625" style="62" customWidth="1"/>
    <col min="2572" max="2572" width="13.5703125" style="62" customWidth="1"/>
    <col min="2573" max="2816" width="9.140625" style="62"/>
    <col min="2817" max="2817" width="4.28515625" style="62" customWidth="1"/>
    <col min="2818" max="2818" width="6.5703125" style="62" customWidth="1"/>
    <col min="2819" max="2819" width="39" style="62" customWidth="1"/>
    <col min="2820" max="2820" width="60.7109375" style="62" customWidth="1"/>
    <col min="2821" max="2821" width="19.7109375" style="62" customWidth="1"/>
    <col min="2822" max="2822" width="6.85546875" style="62" customWidth="1"/>
    <col min="2823" max="2823" width="3.85546875" style="62" customWidth="1"/>
    <col min="2824" max="2824" width="3.140625" style="62" customWidth="1"/>
    <col min="2825" max="2825" width="9.140625" style="62"/>
    <col min="2826" max="2826" width="10.28515625" style="62" customWidth="1"/>
    <col min="2827" max="2827" width="82.140625" style="62" customWidth="1"/>
    <col min="2828" max="2828" width="13.5703125" style="62" customWidth="1"/>
    <col min="2829" max="3072" width="9.140625" style="62"/>
    <col min="3073" max="3073" width="4.28515625" style="62" customWidth="1"/>
    <col min="3074" max="3074" width="6.5703125" style="62" customWidth="1"/>
    <col min="3075" max="3075" width="39" style="62" customWidth="1"/>
    <col min="3076" max="3076" width="60.7109375" style="62" customWidth="1"/>
    <col min="3077" max="3077" width="19.7109375" style="62" customWidth="1"/>
    <col min="3078" max="3078" width="6.85546875" style="62" customWidth="1"/>
    <col min="3079" max="3079" width="3.85546875" style="62" customWidth="1"/>
    <col min="3080" max="3080" width="3.140625" style="62" customWidth="1"/>
    <col min="3081" max="3081" width="9.140625" style="62"/>
    <col min="3082" max="3082" width="10.28515625" style="62" customWidth="1"/>
    <col min="3083" max="3083" width="82.140625" style="62" customWidth="1"/>
    <col min="3084" max="3084" width="13.5703125" style="62" customWidth="1"/>
    <col min="3085" max="3328" width="9.140625" style="62"/>
    <col min="3329" max="3329" width="4.28515625" style="62" customWidth="1"/>
    <col min="3330" max="3330" width="6.5703125" style="62" customWidth="1"/>
    <col min="3331" max="3331" width="39" style="62" customWidth="1"/>
    <col min="3332" max="3332" width="60.7109375" style="62" customWidth="1"/>
    <col min="3333" max="3333" width="19.7109375" style="62" customWidth="1"/>
    <col min="3334" max="3334" width="6.85546875" style="62" customWidth="1"/>
    <col min="3335" max="3335" width="3.85546875" style="62" customWidth="1"/>
    <col min="3336" max="3336" width="3.140625" style="62" customWidth="1"/>
    <col min="3337" max="3337" width="9.140625" style="62"/>
    <col min="3338" max="3338" width="10.28515625" style="62" customWidth="1"/>
    <col min="3339" max="3339" width="82.140625" style="62" customWidth="1"/>
    <col min="3340" max="3340" width="13.5703125" style="62" customWidth="1"/>
    <col min="3341" max="3584" width="9.140625" style="62"/>
    <col min="3585" max="3585" width="4.28515625" style="62" customWidth="1"/>
    <col min="3586" max="3586" width="6.5703125" style="62" customWidth="1"/>
    <col min="3587" max="3587" width="39" style="62" customWidth="1"/>
    <col min="3588" max="3588" width="60.7109375" style="62" customWidth="1"/>
    <col min="3589" max="3589" width="19.7109375" style="62" customWidth="1"/>
    <col min="3590" max="3590" width="6.85546875" style="62" customWidth="1"/>
    <col min="3591" max="3591" width="3.85546875" style="62" customWidth="1"/>
    <col min="3592" max="3592" width="3.140625" style="62" customWidth="1"/>
    <col min="3593" max="3593" width="9.140625" style="62"/>
    <col min="3594" max="3594" width="10.28515625" style="62" customWidth="1"/>
    <col min="3595" max="3595" width="82.140625" style="62" customWidth="1"/>
    <col min="3596" max="3596" width="13.5703125" style="62" customWidth="1"/>
    <col min="3597" max="3840" width="9.140625" style="62"/>
    <col min="3841" max="3841" width="4.28515625" style="62" customWidth="1"/>
    <col min="3842" max="3842" width="6.5703125" style="62" customWidth="1"/>
    <col min="3843" max="3843" width="39" style="62" customWidth="1"/>
    <col min="3844" max="3844" width="60.7109375" style="62" customWidth="1"/>
    <col min="3845" max="3845" width="19.7109375" style="62" customWidth="1"/>
    <col min="3846" max="3846" width="6.85546875" style="62" customWidth="1"/>
    <col min="3847" max="3847" width="3.85546875" style="62" customWidth="1"/>
    <col min="3848" max="3848" width="3.140625" style="62" customWidth="1"/>
    <col min="3849" max="3849" width="9.140625" style="62"/>
    <col min="3850" max="3850" width="10.28515625" style="62" customWidth="1"/>
    <col min="3851" max="3851" width="82.140625" style="62" customWidth="1"/>
    <col min="3852" max="3852" width="13.5703125" style="62" customWidth="1"/>
    <col min="3853" max="4096" width="9.140625" style="62"/>
    <col min="4097" max="4097" width="4.28515625" style="62" customWidth="1"/>
    <col min="4098" max="4098" width="6.5703125" style="62" customWidth="1"/>
    <col min="4099" max="4099" width="39" style="62" customWidth="1"/>
    <col min="4100" max="4100" width="60.7109375" style="62" customWidth="1"/>
    <col min="4101" max="4101" width="19.7109375" style="62" customWidth="1"/>
    <col min="4102" max="4102" width="6.85546875" style="62" customWidth="1"/>
    <col min="4103" max="4103" width="3.85546875" style="62" customWidth="1"/>
    <col min="4104" max="4104" width="3.140625" style="62" customWidth="1"/>
    <col min="4105" max="4105" width="9.140625" style="62"/>
    <col min="4106" max="4106" width="10.28515625" style="62" customWidth="1"/>
    <col min="4107" max="4107" width="82.140625" style="62" customWidth="1"/>
    <col min="4108" max="4108" width="13.5703125" style="62" customWidth="1"/>
    <col min="4109" max="4352" width="9.140625" style="62"/>
    <col min="4353" max="4353" width="4.28515625" style="62" customWidth="1"/>
    <col min="4354" max="4354" width="6.5703125" style="62" customWidth="1"/>
    <col min="4355" max="4355" width="39" style="62" customWidth="1"/>
    <col min="4356" max="4356" width="60.7109375" style="62" customWidth="1"/>
    <col min="4357" max="4357" width="19.7109375" style="62" customWidth="1"/>
    <col min="4358" max="4358" width="6.85546875" style="62" customWidth="1"/>
    <col min="4359" max="4359" width="3.85546875" style="62" customWidth="1"/>
    <col min="4360" max="4360" width="3.140625" style="62" customWidth="1"/>
    <col min="4361" max="4361" width="9.140625" style="62"/>
    <col min="4362" max="4362" width="10.28515625" style="62" customWidth="1"/>
    <col min="4363" max="4363" width="82.140625" style="62" customWidth="1"/>
    <col min="4364" max="4364" width="13.5703125" style="62" customWidth="1"/>
    <col min="4365" max="4608" width="9.140625" style="62"/>
    <col min="4609" max="4609" width="4.28515625" style="62" customWidth="1"/>
    <col min="4610" max="4610" width="6.5703125" style="62" customWidth="1"/>
    <col min="4611" max="4611" width="39" style="62" customWidth="1"/>
    <col min="4612" max="4612" width="60.7109375" style="62" customWidth="1"/>
    <col min="4613" max="4613" width="19.7109375" style="62" customWidth="1"/>
    <col min="4614" max="4614" width="6.85546875" style="62" customWidth="1"/>
    <col min="4615" max="4615" width="3.85546875" style="62" customWidth="1"/>
    <col min="4616" max="4616" width="3.140625" style="62" customWidth="1"/>
    <col min="4617" max="4617" width="9.140625" style="62"/>
    <col min="4618" max="4618" width="10.28515625" style="62" customWidth="1"/>
    <col min="4619" max="4619" width="82.140625" style="62" customWidth="1"/>
    <col min="4620" max="4620" width="13.5703125" style="62" customWidth="1"/>
    <col min="4621" max="4864" width="9.140625" style="62"/>
    <col min="4865" max="4865" width="4.28515625" style="62" customWidth="1"/>
    <col min="4866" max="4866" width="6.5703125" style="62" customWidth="1"/>
    <col min="4867" max="4867" width="39" style="62" customWidth="1"/>
    <col min="4868" max="4868" width="60.7109375" style="62" customWidth="1"/>
    <col min="4869" max="4869" width="19.7109375" style="62" customWidth="1"/>
    <col min="4870" max="4870" width="6.85546875" style="62" customWidth="1"/>
    <col min="4871" max="4871" width="3.85546875" style="62" customWidth="1"/>
    <col min="4872" max="4872" width="3.140625" style="62" customWidth="1"/>
    <col min="4873" max="4873" width="9.140625" style="62"/>
    <col min="4874" max="4874" width="10.28515625" style="62" customWidth="1"/>
    <col min="4875" max="4875" width="82.140625" style="62" customWidth="1"/>
    <col min="4876" max="4876" width="13.5703125" style="62" customWidth="1"/>
    <col min="4877" max="5120" width="9.140625" style="62"/>
    <col min="5121" max="5121" width="4.28515625" style="62" customWidth="1"/>
    <col min="5122" max="5122" width="6.5703125" style="62" customWidth="1"/>
    <col min="5123" max="5123" width="39" style="62" customWidth="1"/>
    <col min="5124" max="5124" width="60.7109375" style="62" customWidth="1"/>
    <col min="5125" max="5125" width="19.7109375" style="62" customWidth="1"/>
    <col min="5126" max="5126" width="6.85546875" style="62" customWidth="1"/>
    <col min="5127" max="5127" width="3.85546875" style="62" customWidth="1"/>
    <col min="5128" max="5128" width="3.140625" style="62" customWidth="1"/>
    <col min="5129" max="5129" width="9.140625" style="62"/>
    <col min="5130" max="5130" width="10.28515625" style="62" customWidth="1"/>
    <col min="5131" max="5131" width="82.140625" style="62" customWidth="1"/>
    <col min="5132" max="5132" width="13.5703125" style="62" customWidth="1"/>
    <col min="5133" max="5376" width="9.140625" style="62"/>
    <col min="5377" max="5377" width="4.28515625" style="62" customWidth="1"/>
    <col min="5378" max="5378" width="6.5703125" style="62" customWidth="1"/>
    <col min="5379" max="5379" width="39" style="62" customWidth="1"/>
    <col min="5380" max="5380" width="60.7109375" style="62" customWidth="1"/>
    <col min="5381" max="5381" width="19.7109375" style="62" customWidth="1"/>
    <col min="5382" max="5382" width="6.85546875" style="62" customWidth="1"/>
    <col min="5383" max="5383" width="3.85546875" style="62" customWidth="1"/>
    <col min="5384" max="5384" width="3.140625" style="62" customWidth="1"/>
    <col min="5385" max="5385" width="9.140625" style="62"/>
    <col min="5386" max="5386" width="10.28515625" style="62" customWidth="1"/>
    <col min="5387" max="5387" width="82.140625" style="62" customWidth="1"/>
    <col min="5388" max="5388" width="13.5703125" style="62" customWidth="1"/>
    <col min="5389" max="5632" width="9.140625" style="62"/>
    <col min="5633" max="5633" width="4.28515625" style="62" customWidth="1"/>
    <col min="5634" max="5634" width="6.5703125" style="62" customWidth="1"/>
    <col min="5635" max="5635" width="39" style="62" customWidth="1"/>
    <col min="5636" max="5636" width="60.7109375" style="62" customWidth="1"/>
    <col min="5637" max="5637" width="19.7109375" style="62" customWidth="1"/>
    <col min="5638" max="5638" width="6.85546875" style="62" customWidth="1"/>
    <col min="5639" max="5639" width="3.85546875" style="62" customWidth="1"/>
    <col min="5640" max="5640" width="3.140625" style="62" customWidth="1"/>
    <col min="5641" max="5641" width="9.140625" style="62"/>
    <col min="5642" max="5642" width="10.28515625" style="62" customWidth="1"/>
    <col min="5643" max="5643" width="82.140625" style="62" customWidth="1"/>
    <col min="5644" max="5644" width="13.5703125" style="62" customWidth="1"/>
    <col min="5645" max="5888" width="9.140625" style="62"/>
    <col min="5889" max="5889" width="4.28515625" style="62" customWidth="1"/>
    <col min="5890" max="5890" width="6.5703125" style="62" customWidth="1"/>
    <col min="5891" max="5891" width="39" style="62" customWidth="1"/>
    <col min="5892" max="5892" width="60.7109375" style="62" customWidth="1"/>
    <col min="5893" max="5893" width="19.7109375" style="62" customWidth="1"/>
    <col min="5894" max="5894" width="6.85546875" style="62" customWidth="1"/>
    <col min="5895" max="5895" width="3.85546875" style="62" customWidth="1"/>
    <col min="5896" max="5896" width="3.140625" style="62" customWidth="1"/>
    <col min="5897" max="5897" width="9.140625" style="62"/>
    <col min="5898" max="5898" width="10.28515625" style="62" customWidth="1"/>
    <col min="5899" max="5899" width="82.140625" style="62" customWidth="1"/>
    <col min="5900" max="5900" width="13.5703125" style="62" customWidth="1"/>
    <col min="5901" max="6144" width="9.140625" style="62"/>
    <col min="6145" max="6145" width="4.28515625" style="62" customWidth="1"/>
    <col min="6146" max="6146" width="6.5703125" style="62" customWidth="1"/>
    <col min="6147" max="6147" width="39" style="62" customWidth="1"/>
    <col min="6148" max="6148" width="60.7109375" style="62" customWidth="1"/>
    <col min="6149" max="6149" width="19.7109375" style="62" customWidth="1"/>
    <col min="6150" max="6150" width="6.85546875" style="62" customWidth="1"/>
    <col min="6151" max="6151" width="3.85546875" style="62" customWidth="1"/>
    <col min="6152" max="6152" width="3.140625" style="62" customWidth="1"/>
    <col min="6153" max="6153" width="9.140625" style="62"/>
    <col min="6154" max="6154" width="10.28515625" style="62" customWidth="1"/>
    <col min="6155" max="6155" width="82.140625" style="62" customWidth="1"/>
    <col min="6156" max="6156" width="13.5703125" style="62" customWidth="1"/>
    <col min="6157" max="6400" width="9.140625" style="62"/>
    <col min="6401" max="6401" width="4.28515625" style="62" customWidth="1"/>
    <col min="6402" max="6402" width="6.5703125" style="62" customWidth="1"/>
    <col min="6403" max="6403" width="39" style="62" customWidth="1"/>
    <col min="6404" max="6404" width="60.7109375" style="62" customWidth="1"/>
    <col min="6405" max="6405" width="19.7109375" style="62" customWidth="1"/>
    <col min="6406" max="6406" width="6.85546875" style="62" customWidth="1"/>
    <col min="6407" max="6407" width="3.85546875" style="62" customWidth="1"/>
    <col min="6408" max="6408" width="3.140625" style="62" customWidth="1"/>
    <col min="6409" max="6409" width="9.140625" style="62"/>
    <col min="6410" max="6410" width="10.28515625" style="62" customWidth="1"/>
    <col min="6411" max="6411" width="82.140625" style="62" customWidth="1"/>
    <col min="6412" max="6412" width="13.5703125" style="62" customWidth="1"/>
    <col min="6413" max="6656" width="9.140625" style="62"/>
    <col min="6657" max="6657" width="4.28515625" style="62" customWidth="1"/>
    <col min="6658" max="6658" width="6.5703125" style="62" customWidth="1"/>
    <col min="6659" max="6659" width="39" style="62" customWidth="1"/>
    <col min="6660" max="6660" width="60.7109375" style="62" customWidth="1"/>
    <col min="6661" max="6661" width="19.7109375" style="62" customWidth="1"/>
    <col min="6662" max="6662" width="6.85546875" style="62" customWidth="1"/>
    <col min="6663" max="6663" width="3.85546875" style="62" customWidth="1"/>
    <col min="6664" max="6664" width="3.140625" style="62" customWidth="1"/>
    <col min="6665" max="6665" width="9.140625" style="62"/>
    <col min="6666" max="6666" width="10.28515625" style="62" customWidth="1"/>
    <col min="6667" max="6667" width="82.140625" style="62" customWidth="1"/>
    <col min="6668" max="6668" width="13.5703125" style="62" customWidth="1"/>
    <col min="6669" max="6912" width="9.140625" style="62"/>
    <col min="6913" max="6913" width="4.28515625" style="62" customWidth="1"/>
    <col min="6914" max="6914" width="6.5703125" style="62" customWidth="1"/>
    <col min="6915" max="6915" width="39" style="62" customWidth="1"/>
    <col min="6916" max="6916" width="60.7109375" style="62" customWidth="1"/>
    <col min="6917" max="6917" width="19.7109375" style="62" customWidth="1"/>
    <col min="6918" max="6918" width="6.85546875" style="62" customWidth="1"/>
    <col min="6919" max="6919" width="3.85546875" style="62" customWidth="1"/>
    <col min="6920" max="6920" width="3.140625" style="62" customWidth="1"/>
    <col min="6921" max="6921" width="9.140625" style="62"/>
    <col min="6922" max="6922" width="10.28515625" style="62" customWidth="1"/>
    <col min="6923" max="6923" width="82.140625" style="62" customWidth="1"/>
    <col min="6924" max="6924" width="13.5703125" style="62" customWidth="1"/>
    <col min="6925" max="7168" width="9.140625" style="62"/>
    <col min="7169" max="7169" width="4.28515625" style="62" customWidth="1"/>
    <col min="7170" max="7170" width="6.5703125" style="62" customWidth="1"/>
    <col min="7171" max="7171" width="39" style="62" customWidth="1"/>
    <col min="7172" max="7172" width="60.7109375" style="62" customWidth="1"/>
    <col min="7173" max="7173" width="19.7109375" style="62" customWidth="1"/>
    <col min="7174" max="7174" width="6.85546875" style="62" customWidth="1"/>
    <col min="7175" max="7175" width="3.85546875" style="62" customWidth="1"/>
    <col min="7176" max="7176" width="3.140625" style="62" customWidth="1"/>
    <col min="7177" max="7177" width="9.140625" style="62"/>
    <col min="7178" max="7178" width="10.28515625" style="62" customWidth="1"/>
    <col min="7179" max="7179" width="82.140625" style="62" customWidth="1"/>
    <col min="7180" max="7180" width="13.5703125" style="62" customWidth="1"/>
    <col min="7181" max="7424" width="9.140625" style="62"/>
    <col min="7425" max="7425" width="4.28515625" style="62" customWidth="1"/>
    <col min="7426" max="7426" width="6.5703125" style="62" customWidth="1"/>
    <col min="7427" max="7427" width="39" style="62" customWidth="1"/>
    <col min="7428" max="7428" width="60.7109375" style="62" customWidth="1"/>
    <col min="7429" max="7429" width="19.7109375" style="62" customWidth="1"/>
    <col min="7430" max="7430" width="6.85546875" style="62" customWidth="1"/>
    <col min="7431" max="7431" width="3.85546875" style="62" customWidth="1"/>
    <col min="7432" max="7432" width="3.140625" style="62" customWidth="1"/>
    <col min="7433" max="7433" width="9.140625" style="62"/>
    <col min="7434" max="7434" width="10.28515625" style="62" customWidth="1"/>
    <col min="7435" max="7435" width="82.140625" style="62" customWidth="1"/>
    <col min="7436" max="7436" width="13.5703125" style="62" customWidth="1"/>
    <col min="7437" max="7680" width="9.140625" style="62"/>
    <col min="7681" max="7681" width="4.28515625" style="62" customWidth="1"/>
    <col min="7682" max="7682" width="6.5703125" style="62" customWidth="1"/>
    <col min="7683" max="7683" width="39" style="62" customWidth="1"/>
    <col min="7684" max="7684" width="60.7109375" style="62" customWidth="1"/>
    <col min="7685" max="7685" width="19.7109375" style="62" customWidth="1"/>
    <col min="7686" max="7686" width="6.85546875" style="62" customWidth="1"/>
    <col min="7687" max="7687" width="3.85546875" style="62" customWidth="1"/>
    <col min="7688" max="7688" width="3.140625" style="62" customWidth="1"/>
    <col min="7689" max="7689" width="9.140625" style="62"/>
    <col min="7690" max="7690" width="10.28515625" style="62" customWidth="1"/>
    <col min="7691" max="7691" width="82.140625" style="62" customWidth="1"/>
    <col min="7692" max="7692" width="13.5703125" style="62" customWidth="1"/>
    <col min="7693" max="7936" width="9.140625" style="62"/>
    <col min="7937" max="7937" width="4.28515625" style="62" customWidth="1"/>
    <col min="7938" max="7938" width="6.5703125" style="62" customWidth="1"/>
    <col min="7939" max="7939" width="39" style="62" customWidth="1"/>
    <col min="7940" max="7940" width="60.7109375" style="62" customWidth="1"/>
    <col min="7941" max="7941" width="19.7109375" style="62" customWidth="1"/>
    <col min="7942" max="7942" width="6.85546875" style="62" customWidth="1"/>
    <col min="7943" max="7943" width="3.85546875" style="62" customWidth="1"/>
    <col min="7944" max="7944" width="3.140625" style="62" customWidth="1"/>
    <col min="7945" max="7945" width="9.140625" style="62"/>
    <col min="7946" max="7946" width="10.28515625" style="62" customWidth="1"/>
    <col min="7947" max="7947" width="82.140625" style="62" customWidth="1"/>
    <col min="7948" max="7948" width="13.5703125" style="62" customWidth="1"/>
    <col min="7949" max="8192" width="9.140625" style="62"/>
    <col min="8193" max="8193" width="4.28515625" style="62" customWidth="1"/>
    <col min="8194" max="8194" width="6.5703125" style="62" customWidth="1"/>
    <col min="8195" max="8195" width="39" style="62" customWidth="1"/>
    <col min="8196" max="8196" width="60.7109375" style="62" customWidth="1"/>
    <col min="8197" max="8197" width="19.7109375" style="62" customWidth="1"/>
    <col min="8198" max="8198" width="6.85546875" style="62" customWidth="1"/>
    <col min="8199" max="8199" width="3.85546875" style="62" customWidth="1"/>
    <col min="8200" max="8200" width="3.140625" style="62" customWidth="1"/>
    <col min="8201" max="8201" width="9.140625" style="62"/>
    <col min="8202" max="8202" width="10.28515625" style="62" customWidth="1"/>
    <col min="8203" max="8203" width="82.140625" style="62" customWidth="1"/>
    <col min="8204" max="8204" width="13.5703125" style="62" customWidth="1"/>
    <col min="8205" max="8448" width="9.140625" style="62"/>
    <col min="8449" max="8449" width="4.28515625" style="62" customWidth="1"/>
    <col min="8450" max="8450" width="6.5703125" style="62" customWidth="1"/>
    <col min="8451" max="8451" width="39" style="62" customWidth="1"/>
    <col min="8452" max="8452" width="60.7109375" style="62" customWidth="1"/>
    <col min="8453" max="8453" width="19.7109375" style="62" customWidth="1"/>
    <col min="8454" max="8454" width="6.85546875" style="62" customWidth="1"/>
    <col min="8455" max="8455" width="3.85546875" style="62" customWidth="1"/>
    <col min="8456" max="8456" width="3.140625" style="62" customWidth="1"/>
    <col min="8457" max="8457" width="9.140625" style="62"/>
    <col min="8458" max="8458" width="10.28515625" style="62" customWidth="1"/>
    <col min="8459" max="8459" width="82.140625" style="62" customWidth="1"/>
    <col min="8460" max="8460" width="13.5703125" style="62" customWidth="1"/>
    <col min="8461" max="8704" width="9.140625" style="62"/>
    <col min="8705" max="8705" width="4.28515625" style="62" customWidth="1"/>
    <col min="8706" max="8706" width="6.5703125" style="62" customWidth="1"/>
    <col min="8707" max="8707" width="39" style="62" customWidth="1"/>
    <col min="8708" max="8708" width="60.7109375" style="62" customWidth="1"/>
    <col min="8709" max="8709" width="19.7109375" style="62" customWidth="1"/>
    <col min="8710" max="8710" width="6.85546875" style="62" customWidth="1"/>
    <col min="8711" max="8711" width="3.85546875" style="62" customWidth="1"/>
    <col min="8712" max="8712" width="3.140625" style="62" customWidth="1"/>
    <col min="8713" max="8713" width="9.140625" style="62"/>
    <col min="8714" max="8714" width="10.28515625" style="62" customWidth="1"/>
    <col min="8715" max="8715" width="82.140625" style="62" customWidth="1"/>
    <col min="8716" max="8716" width="13.5703125" style="62" customWidth="1"/>
    <col min="8717" max="8960" width="9.140625" style="62"/>
    <col min="8961" max="8961" width="4.28515625" style="62" customWidth="1"/>
    <col min="8962" max="8962" width="6.5703125" style="62" customWidth="1"/>
    <col min="8963" max="8963" width="39" style="62" customWidth="1"/>
    <col min="8964" max="8964" width="60.7109375" style="62" customWidth="1"/>
    <col min="8965" max="8965" width="19.7109375" style="62" customWidth="1"/>
    <col min="8966" max="8966" width="6.85546875" style="62" customWidth="1"/>
    <col min="8967" max="8967" width="3.85546875" style="62" customWidth="1"/>
    <col min="8968" max="8968" width="3.140625" style="62" customWidth="1"/>
    <col min="8969" max="8969" width="9.140625" style="62"/>
    <col min="8970" max="8970" width="10.28515625" style="62" customWidth="1"/>
    <col min="8971" max="8971" width="82.140625" style="62" customWidth="1"/>
    <col min="8972" max="8972" width="13.5703125" style="62" customWidth="1"/>
    <col min="8973" max="9216" width="9.140625" style="62"/>
    <col min="9217" max="9217" width="4.28515625" style="62" customWidth="1"/>
    <col min="9218" max="9218" width="6.5703125" style="62" customWidth="1"/>
    <col min="9219" max="9219" width="39" style="62" customWidth="1"/>
    <col min="9220" max="9220" width="60.7109375" style="62" customWidth="1"/>
    <col min="9221" max="9221" width="19.7109375" style="62" customWidth="1"/>
    <col min="9222" max="9222" width="6.85546875" style="62" customWidth="1"/>
    <col min="9223" max="9223" width="3.85546875" style="62" customWidth="1"/>
    <col min="9224" max="9224" width="3.140625" style="62" customWidth="1"/>
    <col min="9225" max="9225" width="9.140625" style="62"/>
    <col min="9226" max="9226" width="10.28515625" style="62" customWidth="1"/>
    <col min="9227" max="9227" width="82.140625" style="62" customWidth="1"/>
    <col min="9228" max="9228" width="13.5703125" style="62" customWidth="1"/>
    <col min="9229" max="9472" width="9.140625" style="62"/>
    <col min="9473" max="9473" width="4.28515625" style="62" customWidth="1"/>
    <col min="9474" max="9474" width="6.5703125" style="62" customWidth="1"/>
    <col min="9475" max="9475" width="39" style="62" customWidth="1"/>
    <col min="9476" max="9476" width="60.7109375" style="62" customWidth="1"/>
    <col min="9477" max="9477" width="19.7109375" style="62" customWidth="1"/>
    <col min="9478" max="9478" width="6.85546875" style="62" customWidth="1"/>
    <col min="9479" max="9479" width="3.85546875" style="62" customWidth="1"/>
    <col min="9480" max="9480" width="3.140625" style="62" customWidth="1"/>
    <col min="9481" max="9481" width="9.140625" style="62"/>
    <col min="9482" max="9482" width="10.28515625" style="62" customWidth="1"/>
    <col min="9483" max="9483" width="82.140625" style="62" customWidth="1"/>
    <col min="9484" max="9484" width="13.5703125" style="62" customWidth="1"/>
    <col min="9485" max="9728" width="9.140625" style="62"/>
    <col min="9729" max="9729" width="4.28515625" style="62" customWidth="1"/>
    <col min="9730" max="9730" width="6.5703125" style="62" customWidth="1"/>
    <col min="9731" max="9731" width="39" style="62" customWidth="1"/>
    <col min="9732" max="9732" width="60.7109375" style="62" customWidth="1"/>
    <col min="9733" max="9733" width="19.7109375" style="62" customWidth="1"/>
    <col min="9734" max="9734" width="6.85546875" style="62" customWidth="1"/>
    <col min="9735" max="9735" width="3.85546875" style="62" customWidth="1"/>
    <col min="9736" max="9736" width="3.140625" style="62" customWidth="1"/>
    <col min="9737" max="9737" width="9.140625" style="62"/>
    <col min="9738" max="9738" width="10.28515625" style="62" customWidth="1"/>
    <col min="9739" max="9739" width="82.140625" style="62" customWidth="1"/>
    <col min="9740" max="9740" width="13.5703125" style="62" customWidth="1"/>
    <col min="9741" max="9984" width="9.140625" style="62"/>
    <col min="9985" max="9985" width="4.28515625" style="62" customWidth="1"/>
    <col min="9986" max="9986" width="6.5703125" style="62" customWidth="1"/>
    <col min="9987" max="9987" width="39" style="62" customWidth="1"/>
    <col min="9988" max="9988" width="60.7109375" style="62" customWidth="1"/>
    <col min="9989" max="9989" width="19.7109375" style="62" customWidth="1"/>
    <col min="9990" max="9990" width="6.85546875" style="62" customWidth="1"/>
    <col min="9991" max="9991" width="3.85546875" style="62" customWidth="1"/>
    <col min="9992" max="9992" width="3.140625" style="62" customWidth="1"/>
    <col min="9993" max="9993" width="9.140625" style="62"/>
    <col min="9994" max="9994" width="10.28515625" style="62" customWidth="1"/>
    <col min="9995" max="9995" width="82.140625" style="62" customWidth="1"/>
    <col min="9996" max="9996" width="13.5703125" style="62" customWidth="1"/>
    <col min="9997" max="10240" width="9.140625" style="62"/>
    <col min="10241" max="10241" width="4.28515625" style="62" customWidth="1"/>
    <col min="10242" max="10242" width="6.5703125" style="62" customWidth="1"/>
    <col min="10243" max="10243" width="39" style="62" customWidth="1"/>
    <col min="10244" max="10244" width="60.7109375" style="62" customWidth="1"/>
    <col min="10245" max="10245" width="19.7109375" style="62" customWidth="1"/>
    <col min="10246" max="10246" width="6.85546875" style="62" customWidth="1"/>
    <col min="10247" max="10247" width="3.85546875" style="62" customWidth="1"/>
    <col min="10248" max="10248" width="3.140625" style="62" customWidth="1"/>
    <col min="10249" max="10249" width="9.140625" style="62"/>
    <col min="10250" max="10250" width="10.28515625" style="62" customWidth="1"/>
    <col min="10251" max="10251" width="82.140625" style="62" customWidth="1"/>
    <col min="10252" max="10252" width="13.5703125" style="62" customWidth="1"/>
    <col min="10253" max="10496" width="9.140625" style="62"/>
    <col min="10497" max="10497" width="4.28515625" style="62" customWidth="1"/>
    <col min="10498" max="10498" width="6.5703125" style="62" customWidth="1"/>
    <col min="10499" max="10499" width="39" style="62" customWidth="1"/>
    <col min="10500" max="10500" width="60.7109375" style="62" customWidth="1"/>
    <col min="10501" max="10501" width="19.7109375" style="62" customWidth="1"/>
    <col min="10502" max="10502" width="6.85546875" style="62" customWidth="1"/>
    <col min="10503" max="10503" width="3.85546875" style="62" customWidth="1"/>
    <col min="10504" max="10504" width="3.140625" style="62" customWidth="1"/>
    <col min="10505" max="10505" width="9.140625" style="62"/>
    <col min="10506" max="10506" width="10.28515625" style="62" customWidth="1"/>
    <col min="10507" max="10507" width="82.140625" style="62" customWidth="1"/>
    <col min="10508" max="10508" width="13.5703125" style="62" customWidth="1"/>
    <col min="10509" max="10752" width="9.140625" style="62"/>
    <col min="10753" max="10753" width="4.28515625" style="62" customWidth="1"/>
    <col min="10754" max="10754" width="6.5703125" style="62" customWidth="1"/>
    <col min="10755" max="10755" width="39" style="62" customWidth="1"/>
    <col min="10756" max="10756" width="60.7109375" style="62" customWidth="1"/>
    <col min="10757" max="10757" width="19.7109375" style="62" customWidth="1"/>
    <col min="10758" max="10758" width="6.85546875" style="62" customWidth="1"/>
    <col min="10759" max="10759" width="3.85546875" style="62" customWidth="1"/>
    <col min="10760" max="10760" width="3.140625" style="62" customWidth="1"/>
    <col min="10761" max="10761" width="9.140625" style="62"/>
    <col min="10762" max="10762" width="10.28515625" style="62" customWidth="1"/>
    <col min="10763" max="10763" width="82.140625" style="62" customWidth="1"/>
    <col min="10764" max="10764" width="13.5703125" style="62" customWidth="1"/>
    <col min="10765" max="11008" width="9.140625" style="62"/>
    <col min="11009" max="11009" width="4.28515625" style="62" customWidth="1"/>
    <col min="11010" max="11010" width="6.5703125" style="62" customWidth="1"/>
    <col min="11011" max="11011" width="39" style="62" customWidth="1"/>
    <col min="11012" max="11012" width="60.7109375" style="62" customWidth="1"/>
    <col min="11013" max="11013" width="19.7109375" style="62" customWidth="1"/>
    <col min="11014" max="11014" width="6.85546875" style="62" customWidth="1"/>
    <col min="11015" max="11015" width="3.85546875" style="62" customWidth="1"/>
    <col min="11016" max="11016" width="3.140625" style="62" customWidth="1"/>
    <col min="11017" max="11017" width="9.140625" style="62"/>
    <col min="11018" max="11018" width="10.28515625" style="62" customWidth="1"/>
    <col min="11019" max="11019" width="82.140625" style="62" customWidth="1"/>
    <col min="11020" max="11020" width="13.5703125" style="62" customWidth="1"/>
    <col min="11021" max="11264" width="9.140625" style="62"/>
    <col min="11265" max="11265" width="4.28515625" style="62" customWidth="1"/>
    <col min="11266" max="11266" width="6.5703125" style="62" customWidth="1"/>
    <col min="11267" max="11267" width="39" style="62" customWidth="1"/>
    <col min="11268" max="11268" width="60.7109375" style="62" customWidth="1"/>
    <col min="11269" max="11269" width="19.7109375" style="62" customWidth="1"/>
    <col min="11270" max="11270" width="6.85546875" style="62" customWidth="1"/>
    <col min="11271" max="11271" width="3.85546875" style="62" customWidth="1"/>
    <col min="11272" max="11272" width="3.140625" style="62" customWidth="1"/>
    <col min="11273" max="11273" width="9.140625" style="62"/>
    <col min="11274" max="11274" width="10.28515625" style="62" customWidth="1"/>
    <col min="11275" max="11275" width="82.140625" style="62" customWidth="1"/>
    <col min="11276" max="11276" width="13.5703125" style="62" customWidth="1"/>
    <col min="11277" max="11520" width="9.140625" style="62"/>
    <col min="11521" max="11521" width="4.28515625" style="62" customWidth="1"/>
    <col min="11522" max="11522" width="6.5703125" style="62" customWidth="1"/>
    <col min="11523" max="11523" width="39" style="62" customWidth="1"/>
    <col min="11524" max="11524" width="60.7109375" style="62" customWidth="1"/>
    <col min="11525" max="11525" width="19.7109375" style="62" customWidth="1"/>
    <col min="11526" max="11526" width="6.85546875" style="62" customWidth="1"/>
    <col min="11527" max="11527" width="3.85546875" style="62" customWidth="1"/>
    <col min="11528" max="11528" width="3.140625" style="62" customWidth="1"/>
    <col min="11529" max="11529" width="9.140625" style="62"/>
    <col min="11530" max="11530" width="10.28515625" style="62" customWidth="1"/>
    <col min="11531" max="11531" width="82.140625" style="62" customWidth="1"/>
    <col min="11532" max="11532" width="13.5703125" style="62" customWidth="1"/>
    <col min="11533" max="11776" width="9.140625" style="62"/>
    <col min="11777" max="11777" width="4.28515625" style="62" customWidth="1"/>
    <col min="11778" max="11778" width="6.5703125" style="62" customWidth="1"/>
    <col min="11779" max="11779" width="39" style="62" customWidth="1"/>
    <col min="11780" max="11780" width="60.7109375" style="62" customWidth="1"/>
    <col min="11781" max="11781" width="19.7109375" style="62" customWidth="1"/>
    <col min="11782" max="11782" width="6.85546875" style="62" customWidth="1"/>
    <col min="11783" max="11783" width="3.85546875" style="62" customWidth="1"/>
    <col min="11784" max="11784" width="3.140625" style="62" customWidth="1"/>
    <col min="11785" max="11785" width="9.140625" style="62"/>
    <col min="11786" max="11786" width="10.28515625" style="62" customWidth="1"/>
    <col min="11787" max="11787" width="82.140625" style="62" customWidth="1"/>
    <col min="11788" max="11788" width="13.5703125" style="62" customWidth="1"/>
    <col min="11789" max="12032" width="9.140625" style="62"/>
    <col min="12033" max="12033" width="4.28515625" style="62" customWidth="1"/>
    <col min="12034" max="12034" width="6.5703125" style="62" customWidth="1"/>
    <col min="12035" max="12035" width="39" style="62" customWidth="1"/>
    <col min="12036" max="12036" width="60.7109375" style="62" customWidth="1"/>
    <col min="12037" max="12037" width="19.7109375" style="62" customWidth="1"/>
    <col min="12038" max="12038" width="6.85546875" style="62" customWidth="1"/>
    <col min="12039" max="12039" width="3.85546875" style="62" customWidth="1"/>
    <col min="12040" max="12040" width="3.140625" style="62" customWidth="1"/>
    <col min="12041" max="12041" width="9.140625" style="62"/>
    <col min="12042" max="12042" width="10.28515625" style="62" customWidth="1"/>
    <col min="12043" max="12043" width="82.140625" style="62" customWidth="1"/>
    <col min="12044" max="12044" width="13.5703125" style="62" customWidth="1"/>
    <col min="12045" max="12288" width="9.140625" style="62"/>
    <col min="12289" max="12289" width="4.28515625" style="62" customWidth="1"/>
    <col min="12290" max="12290" width="6.5703125" style="62" customWidth="1"/>
    <col min="12291" max="12291" width="39" style="62" customWidth="1"/>
    <col min="12292" max="12292" width="60.7109375" style="62" customWidth="1"/>
    <col min="12293" max="12293" width="19.7109375" style="62" customWidth="1"/>
    <col min="12294" max="12294" width="6.85546875" style="62" customWidth="1"/>
    <col min="12295" max="12295" width="3.85546875" style="62" customWidth="1"/>
    <col min="12296" max="12296" width="3.140625" style="62" customWidth="1"/>
    <col min="12297" max="12297" width="9.140625" style="62"/>
    <col min="12298" max="12298" width="10.28515625" style="62" customWidth="1"/>
    <col min="12299" max="12299" width="82.140625" style="62" customWidth="1"/>
    <col min="12300" max="12300" width="13.5703125" style="62" customWidth="1"/>
    <col min="12301" max="12544" width="9.140625" style="62"/>
    <col min="12545" max="12545" width="4.28515625" style="62" customWidth="1"/>
    <col min="12546" max="12546" width="6.5703125" style="62" customWidth="1"/>
    <col min="12547" max="12547" width="39" style="62" customWidth="1"/>
    <col min="12548" max="12548" width="60.7109375" style="62" customWidth="1"/>
    <col min="12549" max="12549" width="19.7109375" style="62" customWidth="1"/>
    <col min="12550" max="12550" width="6.85546875" style="62" customWidth="1"/>
    <col min="12551" max="12551" width="3.85546875" style="62" customWidth="1"/>
    <col min="12552" max="12552" width="3.140625" style="62" customWidth="1"/>
    <col min="12553" max="12553" width="9.140625" style="62"/>
    <col min="12554" max="12554" width="10.28515625" style="62" customWidth="1"/>
    <col min="12555" max="12555" width="82.140625" style="62" customWidth="1"/>
    <col min="12556" max="12556" width="13.5703125" style="62" customWidth="1"/>
    <col min="12557" max="12800" width="9.140625" style="62"/>
    <col min="12801" max="12801" width="4.28515625" style="62" customWidth="1"/>
    <col min="12802" max="12802" width="6.5703125" style="62" customWidth="1"/>
    <col min="12803" max="12803" width="39" style="62" customWidth="1"/>
    <col min="12804" max="12804" width="60.7109375" style="62" customWidth="1"/>
    <col min="12805" max="12805" width="19.7109375" style="62" customWidth="1"/>
    <col min="12806" max="12806" width="6.85546875" style="62" customWidth="1"/>
    <col min="12807" max="12807" width="3.85546875" style="62" customWidth="1"/>
    <col min="12808" max="12808" width="3.140625" style="62" customWidth="1"/>
    <col min="12809" max="12809" width="9.140625" style="62"/>
    <col min="12810" max="12810" width="10.28515625" style="62" customWidth="1"/>
    <col min="12811" max="12811" width="82.140625" style="62" customWidth="1"/>
    <col min="12812" max="12812" width="13.5703125" style="62" customWidth="1"/>
    <col min="12813" max="13056" width="9.140625" style="62"/>
    <col min="13057" max="13057" width="4.28515625" style="62" customWidth="1"/>
    <col min="13058" max="13058" width="6.5703125" style="62" customWidth="1"/>
    <col min="13059" max="13059" width="39" style="62" customWidth="1"/>
    <col min="13060" max="13060" width="60.7109375" style="62" customWidth="1"/>
    <col min="13061" max="13061" width="19.7109375" style="62" customWidth="1"/>
    <col min="13062" max="13062" width="6.85546875" style="62" customWidth="1"/>
    <col min="13063" max="13063" width="3.85546875" style="62" customWidth="1"/>
    <col min="13064" max="13064" width="3.140625" style="62" customWidth="1"/>
    <col min="13065" max="13065" width="9.140625" style="62"/>
    <col min="13066" max="13066" width="10.28515625" style="62" customWidth="1"/>
    <col min="13067" max="13067" width="82.140625" style="62" customWidth="1"/>
    <col min="13068" max="13068" width="13.5703125" style="62" customWidth="1"/>
    <col min="13069" max="13312" width="9.140625" style="62"/>
    <col min="13313" max="13313" width="4.28515625" style="62" customWidth="1"/>
    <col min="13314" max="13314" width="6.5703125" style="62" customWidth="1"/>
    <col min="13315" max="13315" width="39" style="62" customWidth="1"/>
    <col min="13316" max="13316" width="60.7109375" style="62" customWidth="1"/>
    <col min="13317" max="13317" width="19.7109375" style="62" customWidth="1"/>
    <col min="13318" max="13318" width="6.85546875" style="62" customWidth="1"/>
    <col min="13319" max="13319" width="3.85546875" style="62" customWidth="1"/>
    <col min="13320" max="13320" width="3.140625" style="62" customWidth="1"/>
    <col min="13321" max="13321" width="9.140625" style="62"/>
    <col min="13322" max="13322" width="10.28515625" style="62" customWidth="1"/>
    <col min="13323" max="13323" width="82.140625" style="62" customWidth="1"/>
    <col min="13324" max="13324" width="13.5703125" style="62" customWidth="1"/>
    <col min="13325" max="13568" width="9.140625" style="62"/>
    <col min="13569" max="13569" width="4.28515625" style="62" customWidth="1"/>
    <col min="13570" max="13570" width="6.5703125" style="62" customWidth="1"/>
    <col min="13571" max="13571" width="39" style="62" customWidth="1"/>
    <col min="13572" max="13572" width="60.7109375" style="62" customWidth="1"/>
    <col min="13573" max="13573" width="19.7109375" style="62" customWidth="1"/>
    <col min="13574" max="13574" width="6.85546875" style="62" customWidth="1"/>
    <col min="13575" max="13575" width="3.85546875" style="62" customWidth="1"/>
    <col min="13576" max="13576" width="3.140625" style="62" customWidth="1"/>
    <col min="13577" max="13577" width="9.140625" style="62"/>
    <col min="13578" max="13578" width="10.28515625" style="62" customWidth="1"/>
    <col min="13579" max="13579" width="82.140625" style="62" customWidth="1"/>
    <col min="13580" max="13580" width="13.5703125" style="62" customWidth="1"/>
    <col min="13581" max="13824" width="9.140625" style="62"/>
    <col min="13825" max="13825" width="4.28515625" style="62" customWidth="1"/>
    <col min="13826" max="13826" width="6.5703125" style="62" customWidth="1"/>
    <col min="13827" max="13827" width="39" style="62" customWidth="1"/>
    <col min="13828" max="13828" width="60.7109375" style="62" customWidth="1"/>
    <col min="13829" max="13829" width="19.7109375" style="62" customWidth="1"/>
    <col min="13830" max="13830" width="6.85546875" style="62" customWidth="1"/>
    <col min="13831" max="13831" width="3.85546875" style="62" customWidth="1"/>
    <col min="13832" max="13832" width="3.140625" style="62" customWidth="1"/>
    <col min="13833" max="13833" width="9.140625" style="62"/>
    <col min="13834" max="13834" width="10.28515625" style="62" customWidth="1"/>
    <col min="13835" max="13835" width="82.140625" style="62" customWidth="1"/>
    <col min="13836" max="13836" width="13.5703125" style="62" customWidth="1"/>
    <col min="13837" max="14080" width="9.140625" style="62"/>
    <col min="14081" max="14081" width="4.28515625" style="62" customWidth="1"/>
    <col min="14082" max="14082" width="6.5703125" style="62" customWidth="1"/>
    <col min="14083" max="14083" width="39" style="62" customWidth="1"/>
    <col min="14084" max="14084" width="60.7109375" style="62" customWidth="1"/>
    <col min="14085" max="14085" width="19.7109375" style="62" customWidth="1"/>
    <col min="14086" max="14086" width="6.85546875" style="62" customWidth="1"/>
    <col min="14087" max="14087" width="3.85546875" style="62" customWidth="1"/>
    <col min="14088" max="14088" width="3.140625" style="62" customWidth="1"/>
    <col min="14089" max="14089" width="9.140625" style="62"/>
    <col min="14090" max="14090" width="10.28515625" style="62" customWidth="1"/>
    <col min="14091" max="14091" width="82.140625" style="62" customWidth="1"/>
    <col min="14092" max="14092" width="13.5703125" style="62" customWidth="1"/>
    <col min="14093" max="14336" width="9.140625" style="62"/>
    <col min="14337" max="14337" width="4.28515625" style="62" customWidth="1"/>
    <col min="14338" max="14338" width="6.5703125" style="62" customWidth="1"/>
    <col min="14339" max="14339" width="39" style="62" customWidth="1"/>
    <col min="14340" max="14340" width="60.7109375" style="62" customWidth="1"/>
    <col min="14341" max="14341" width="19.7109375" style="62" customWidth="1"/>
    <col min="14342" max="14342" width="6.85546875" style="62" customWidth="1"/>
    <col min="14343" max="14343" width="3.85546875" style="62" customWidth="1"/>
    <col min="14344" max="14344" width="3.140625" style="62" customWidth="1"/>
    <col min="14345" max="14345" width="9.140625" style="62"/>
    <col min="14346" max="14346" width="10.28515625" style="62" customWidth="1"/>
    <col min="14347" max="14347" width="82.140625" style="62" customWidth="1"/>
    <col min="14348" max="14348" width="13.5703125" style="62" customWidth="1"/>
    <col min="14349" max="14592" width="9.140625" style="62"/>
    <col min="14593" max="14593" width="4.28515625" style="62" customWidth="1"/>
    <col min="14594" max="14594" width="6.5703125" style="62" customWidth="1"/>
    <col min="14595" max="14595" width="39" style="62" customWidth="1"/>
    <col min="14596" max="14596" width="60.7109375" style="62" customWidth="1"/>
    <col min="14597" max="14597" width="19.7109375" style="62" customWidth="1"/>
    <col min="14598" max="14598" width="6.85546875" style="62" customWidth="1"/>
    <col min="14599" max="14599" width="3.85546875" style="62" customWidth="1"/>
    <col min="14600" max="14600" width="3.140625" style="62" customWidth="1"/>
    <col min="14601" max="14601" width="9.140625" style="62"/>
    <col min="14602" max="14602" width="10.28515625" style="62" customWidth="1"/>
    <col min="14603" max="14603" width="82.140625" style="62" customWidth="1"/>
    <col min="14604" max="14604" width="13.5703125" style="62" customWidth="1"/>
    <col min="14605" max="14848" width="9.140625" style="62"/>
    <col min="14849" max="14849" width="4.28515625" style="62" customWidth="1"/>
    <col min="14850" max="14850" width="6.5703125" style="62" customWidth="1"/>
    <col min="14851" max="14851" width="39" style="62" customWidth="1"/>
    <col min="14852" max="14852" width="60.7109375" style="62" customWidth="1"/>
    <col min="14853" max="14853" width="19.7109375" style="62" customWidth="1"/>
    <col min="14854" max="14854" width="6.85546875" style="62" customWidth="1"/>
    <col min="14855" max="14855" width="3.85546875" style="62" customWidth="1"/>
    <col min="14856" max="14856" width="3.140625" style="62" customWidth="1"/>
    <col min="14857" max="14857" width="9.140625" style="62"/>
    <col min="14858" max="14858" width="10.28515625" style="62" customWidth="1"/>
    <col min="14859" max="14859" width="82.140625" style="62" customWidth="1"/>
    <col min="14860" max="14860" width="13.5703125" style="62" customWidth="1"/>
    <col min="14861" max="15104" width="9.140625" style="62"/>
    <col min="15105" max="15105" width="4.28515625" style="62" customWidth="1"/>
    <col min="15106" max="15106" width="6.5703125" style="62" customWidth="1"/>
    <col min="15107" max="15107" width="39" style="62" customWidth="1"/>
    <col min="15108" max="15108" width="60.7109375" style="62" customWidth="1"/>
    <col min="15109" max="15109" width="19.7109375" style="62" customWidth="1"/>
    <col min="15110" max="15110" width="6.85546875" style="62" customWidth="1"/>
    <col min="15111" max="15111" width="3.85546875" style="62" customWidth="1"/>
    <col min="15112" max="15112" width="3.140625" style="62" customWidth="1"/>
    <col min="15113" max="15113" width="9.140625" style="62"/>
    <col min="15114" max="15114" width="10.28515625" style="62" customWidth="1"/>
    <col min="15115" max="15115" width="82.140625" style="62" customWidth="1"/>
    <col min="15116" max="15116" width="13.5703125" style="62" customWidth="1"/>
    <col min="15117" max="15360" width="9.140625" style="62"/>
    <col min="15361" max="15361" width="4.28515625" style="62" customWidth="1"/>
    <col min="15362" max="15362" width="6.5703125" style="62" customWidth="1"/>
    <col min="15363" max="15363" width="39" style="62" customWidth="1"/>
    <col min="15364" max="15364" width="60.7109375" style="62" customWidth="1"/>
    <col min="15365" max="15365" width="19.7109375" style="62" customWidth="1"/>
    <col min="15366" max="15366" width="6.85546875" style="62" customWidth="1"/>
    <col min="15367" max="15367" width="3.85546875" style="62" customWidth="1"/>
    <col min="15368" max="15368" width="3.140625" style="62" customWidth="1"/>
    <col min="15369" max="15369" width="9.140625" style="62"/>
    <col min="15370" max="15370" width="10.28515625" style="62" customWidth="1"/>
    <col min="15371" max="15371" width="82.140625" style="62" customWidth="1"/>
    <col min="15372" max="15372" width="13.5703125" style="62" customWidth="1"/>
    <col min="15373" max="15616" width="9.140625" style="62"/>
    <col min="15617" max="15617" width="4.28515625" style="62" customWidth="1"/>
    <col min="15618" max="15618" width="6.5703125" style="62" customWidth="1"/>
    <col min="15619" max="15619" width="39" style="62" customWidth="1"/>
    <col min="15620" max="15620" width="60.7109375" style="62" customWidth="1"/>
    <col min="15621" max="15621" width="19.7109375" style="62" customWidth="1"/>
    <col min="15622" max="15622" width="6.85546875" style="62" customWidth="1"/>
    <col min="15623" max="15623" width="3.85546875" style="62" customWidth="1"/>
    <col min="15624" max="15624" width="3.140625" style="62" customWidth="1"/>
    <col min="15625" max="15625" width="9.140625" style="62"/>
    <col min="15626" max="15626" width="10.28515625" style="62" customWidth="1"/>
    <col min="15627" max="15627" width="82.140625" style="62" customWidth="1"/>
    <col min="15628" max="15628" width="13.5703125" style="62" customWidth="1"/>
    <col min="15629" max="15872" width="9.140625" style="62"/>
    <col min="15873" max="15873" width="4.28515625" style="62" customWidth="1"/>
    <col min="15874" max="15874" width="6.5703125" style="62" customWidth="1"/>
    <col min="15875" max="15875" width="39" style="62" customWidth="1"/>
    <col min="15876" max="15876" width="60.7109375" style="62" customWidth="1"/>
    <col min="15877" max="15877" width="19.7109375" style="62" customWidth="1"/>
    <col min="15878" max="15878" width="6.85546875" style="62" customWidth="1"/>
    <col min="15879" max="15879" width="3.85546875" style="62" customWidth="1"/>
    <col min="15880" max="15880" width="3.140625" style="62" customWidth="1"/>
    <col min="15881" max="15881" width="9.140625" style="62"/>
    <col min="15882" max="15882" width="10.28515625" style="62" customWidth="1"/>
    <col min="15883" max="15883" width="82.140625" style="62" customWidth="1"/>
    <col min="15884" max="15884" width="13.5703125" style="62" customWidth="1"/>
    <col min="15885" max="16128" width="9.140625" style="62"/>
    <col min="16129" max="16129" width="4.28515625" style="62" customWidth="1"/>
    <col min="16130" max="16130" width="6.5703125" style="62" customWidth="1"/>
    <col min="16131" max="16131" width="39" style="62" customWidth="1"/>
    <col min="16132" max="16132" width="60.7109375" style="62" customWidth="1"/>
    <col min="16133" max="16133" width="19.7109375" style="62" customWidth="1"/>
    <col min="16134" max="16134" width="6.85546875" style="62" customWidth="1"/>
    <col min="16135" max="16135" width="3.85546875" style="62" customWidth="1"/>
    <col min="16136" max="16136" width="3.140625" style="62" customWidth="1"/>
    <col min="16137" max="16137" width="9.140625" style="62"/>
    <col min="16138" max="16138" width="10.28515625" style="62" customWidth="1"/>
    <col min="16139" max="16139" width="82.140625" style="62" customWidth="1"/>
    <col min="16140" max="16140" width="13.5703125" style="62" customWidth="1"/>
    <col min="16141" max="16384" width="9.140625" style="62"/>
  </cols>
  <sheetData>
    <row r="1" spans="3:12" ht="28.5">
      <c r="C1" s="63" t="s">
        <v>30</v>
      </c>
      <c r="D1" s="64"/>
      <c r="E1" s="64"/>
    </row>
    <row r="2" spans="3:12">
      <c r="C2" s="62" t="s">
        <v>31</v>
      </c>
    </row>
    <row r="5" spans="3:12" ht="18">
      <c r="C5" s="287" t="str">
        <f>'Революции, 13'!$C$5</f>
        <v>Отчёт о проделанной работе за 2018 год</v>
      </c>
      <c r="D5" s="288"/>
    </row>
    <row r="6" spans="3:12" ht="18">
      <c r="C6" s="287" t="s">
        <v>32</v>
      </c>
      <c r="D6" s="288"/>
    </row>
    <row r="7" spans="3:12" ht="18.75">
      <c r="C7" s="65" t="s">
        <v>33</v>
      </c>
      <c r="D7" s="289" t="s">
        <v>93</v>
      </c>
      <c r="E7" s="289"/>
    </row>
    <row r="8" spans="3:12" ht="18.75">
      <c r="C8" s="374" t="s">
        <v>670</v>
      </c>
      <c r="D8" s="375" t="s">
        <v>35</v>
      </c>
      <c r="E8" s="375">
        <f>E9+E10+E11</f>
        <v>1451.2</v>
      </c>
    </row>
    <row r="9" spans="3:12" ht="15.75">
      <c r="C9" s="376" t="s">
        <v>671</v>
      </c>
      <c r="D9" s="67" t="s">
        <v>35</v>
      </c>
      <c r="E9" s="65">
        <v>1043</v>
      </c>
    </row>
    <row r="10" spans="3:12" ht="15.75">
      <c r="C10" s="376" t="s">
        <v>672</v>
      </c>
      <c r="D10" s="492" t="s">
        <v>559</v>
      </c>
      <c r="E10" s="65">
        <v>169.7</v>
      </c>
    </row>
    <row r="11" spans="3:12" ht="15.75">
      <c r="C11" s="376" t="s">
        <v>673</v>
      </c>
      <c r="D11" s="492" t="s">
        <v>632</v>
      </c>
      <c r="E11" s="65">
        <v>238.5</v>
      </c>
      <c r="I11" s="290" t="s">
        <v>575</v>
      </c>
      <c r="J11" s="290"/>
    </row>
    <row r="12" spans="3:12" ht="15.75">
      <c r="C12" s="66" t="s">
        <v>36</v>
      </c>
      <c r="D12" s="67" t="s">
        <v>37</v>
      </c>
      <c r="E12" s="344">
        <v>20</v>
      </c>
      <c r="I12" s="290" t="s">
        <v>668</v>
      </c>
      <c r="J12" s="290"/>
      <c r="K12" s="62">
        <f>E11*E13</f>
        <v>4364.55</v>
      </c>
      <c r="L12" s="68"/>
    </row>
    <row r="13" spans="3:12" ht="15.75">
      <c r="C13" s="66" t="s">
        <v>509</v>
      </c>
      <c r="D13" s="67" t="s">
        <v>37</v>
      </c>
      <c r="E13" s="344">
        <v>18.3</v>
      </c>
      <c r="I13" s="290" t="s">
        <v>669</v>
      </c>
      <c r="J13" s="290"/>
      <c r="K13" s="62">
        <f>E15*E10+E9*E13</f>
        <v>21097.845000000001</v>
      </c>
      <c r="L13" s="68"/>
    </row>
    <row r="14" spans="3:12" ht="15.75">
      <c r="C14" s="66" t="s">
        <v>560</v>
      </c>
      <c r="D14" s="67" t="s">
        <v>561</v>
      </c>
      <c r="E14" s="344">
        <v>13.55</v>
      </c>
      <c r="I14" s="290"/>
      <c r="J14" s="290"/>
      <c r="L14" s="68"/>
    </row>
    <row r="15" spans="3:12" ht="15.75">
      <c r="C15" s="66" t="s">
        <v>509</v>
      </c>
      <c r="D15" s="67" t="s">
        <v>561</v>
      </c>
      <c r="E15" s="344">
        <v>11.85</v>
      </c>
      <c r="I15" s="290" t="s">
        <v>38</v>
      </c>
      <c r="J15" s="290"/>
      <c r="K15" s="62">
        <f>K12+K13</f>
        <v>25462.395</v>
      </c>
      <c r="L15" s="68"/>
    </row>
    <row r="16" spans="3:12" ht="15.75">
      <c r="C16" s="69" t="s">
        <v>39</v>
      </c>
      <c r="D16" s="70" t="s">
        <v>558</v>
      </c>
      <c r="E16" s="71">
        <f>K15*6</f>
        <v>152774.37</v>
      </c>
      <c r="I16" s="291" t="s">
        <v>40</v>
      </c>
      <c r="J16" s="291"/>
      <c r="K16" s="72">
        <v>53681.94</v>
      </c>
      <c r="L16" s="72"/>
    </row>
    <row r="17" spans="2:13" ht="15.75">
      <c r="C17" s="493" t="s">
        <v>660</v>
      </c>
      <c r="D17" s="70" t="s">
        <v>558</v>
      </c>
      <c r="E17" s="71">
        <f>E11*E13*6</f>
        <v>26187.300000000003</v>
      </c>
      <c r="I17" s="291" t="s">
        <v>674</v>
      </c>
      <c r="J17" s="291"/>
      <c r="K17" s="494">
        <f>E17-1878.4</f>
        <v>24308.9</v>
      </c>
      <c r="L17" s="494"/>
    </row>
    <row r="18" spans="2:13" ht="15.75">
      <c r="C18" s="69" t="s">
        <v>661</v>
      </c>
      <c r="D18" s="70" t="s">
        <v>558</v>
      </c>
      <c r="E18" s="71">
        <f>E16-K16-K17</f>
        <v>74783.53</v>
      </c>
      <c r="I18" s="73" t="s">
        <v>42</v>
      </c>
      <c r="J18" s="73"/>
      <c r="K18" s="64">
        <f>63926.78+24308.9</f>
        <v>88235.68</v>
      </c>
      <c r="L18" s="68"/>
    </row>
    <row r="19" spans="2:13" ht="19.5" thickBot="1">
      <c r="C19" s="74" t="s">
        <v>666</v>
      </c>
      <c r="D19" s="75"/>
      <c r="E19" s="495">
        <v>1838.4</v>
      </c>
      <c r="I19" s="286" t="str">
        <f>D7</f>
        <v>г.Ростов ул.Радищева д.55</v>
      </c>
      <c r="J19" s="286"/>
      <c r="K19" s="286"/>
      <c r="L19" s="286"/>
    </row>
    <row r="20" spans="2:13" ht="15.75" thickBot="1">
      <c r="B20" s="76" t="s">
        <v>43</v>
      </c>
      <c r="C20" s="77" t="s">
        <v>44</v>
      </c>
      <c r="D20" s="78" t="s">
        <v>45</v>
      </c>
      <c r="E20" s="77" t="s">
        <v>46</v>
      </c>
      <c r="I20" s="79" t="s">
        <v>0</v>
      </c>
      <c r="J20" s="79" t="s">
        <v>1</v>
      </c>
      <c r="K20" s="79" t="s">
        <v>2</v>
      </c>
      <c r="L20" s="79" t="s">
        <v>3</v>
      </c>
      <c r="M20" s="80"/>
    </row>
    <row r="21" spans="2:13" ht="16.5" customHeight="1">
      <c r="B21" s="270" t="s">
        <v>47</v>
      </c>
      <c r="C21" s="280" t="s">
        <v>48</v>
      </c>
      <c r="D21" s="281"/>
      <c r="E21" s="276">
        <f>E16/F34*F21</f>
        <v>29135.658540983608</v>
      </c>
      <c r="F21" s="276">
        <v>3.49</v>
      </c>
      <c r="I21" s="82">
        <v>1077</v>
      </c>
      <c r="J21" s="83">
        <v>43306</v>
      </c>
      <c r="K21" s="84" t="s">
        <v>94</v>
      </c>
      <c r="L21" s="85">
        <v>34</v>
      </c>
      <c r="M21" s="85"/>
    </row>
    <row r="22" spans="2:13" ht="45.75" customHeight="1" thickBot="1">
      <c r="B22" s="271"/>
      <c r="C22" s="282"/>
      <c r="D22" s="283"/>
      <c r="E22" s="277"/>
      <c r="F22" s="277"/>
      <c r="I22" s="82">
        <v>1009</v>
      </c>
      <c r="J22" s="83">
        <v>43294</v>
      </c>
      <c r="K22" s="87" t="s">
        <v>95</v>
      </c>
      <c r="L22" s="85">
        <v>51</v>
      </c>
      <c r="M22" s="85"/>
    </row>
    <row r="23" spans="2:13" ht="16.5" customHeight="1">
      <c r="B23" s="270" t="s">
        <v>49</v>
      </c>
      <c r="C23" s="280" t="s">
        <v>50</v>
      </c>
      <c r="D23" s="285"/>
      <c r="E23" s="88">
        <f>E24+E25+E26+E27+E28</f>
        <v>46750.626885245903</v>
      </c>
      <c r="F23" s="88">
        <f>F24+F25+F26+F27+F28</f>
        <v>5.6000000000000005</v>
      </c>
      <c r="I23" s="82">
        <v>1003</v>
      </c>
      <c r="J23" s="83">
        <v>43293</v>
      </c>
      <c r="K23" s="90" t="s">
        <v>96</v>
      </c>
      <c r="L23" s="85">
        <v>51</v>
      </c>
      <c r="M23" s="85"/>
    </row>
    <row r="24" spans="2:13" ht="45">
      <c r="B24" s="284"/>
      <c r="C24" s="91" t="s">
        <v>51</v>
      </c>
      <c r="D24" s="92" t="s">
        <v>52</v>
      </c>
      <c r="E24" s="93">
        <f>E16/F34*F24</f>
        <v>18366.317704918034</v>
      </c>
      <c r="F24" s="93">
        <v>2.2000000000000002</v>
      </c>
      <c r="I24" s="82">
        <v>976</v>
      </c>
      <c r="J24" s="83">
        <v>43292</v>
      </c>
      <c r="K24" s="87" t="s">
        <v>97</v>
      </c>
      <c r="L24" s="85" t="s">
        <v>98</v>
      </c>
      <c r="M24" s="85"/>
    </row>
    <row r="25" spans="2:13" ht="28.5" customHeight="1">
      <c r="B25" s="284"/>
      <c r="C25" s="91" t="s">
        <v>53</v>
      </c>
      <c r="D25" s="96"/>
      <c r="E25" s="93">
        <f>E16/F35*F25</f>
        <v>0</v>
      </c>
      <c r="F25" s="93">
        <v>0</v>
      </c>
      <c r="I25" s="82">
        <v>959</v>
      </c>
      <c r="J25" s="83">
        <v>43291</v>
      </c>
      <c r="K25" s="90" t="s">
        <v>96</v>
      </c>
      <c r="L25" s="85">
        <v>20</v>
      </c>
      <c r="M25" s="85"/>
    </row>
    <row r="26" spans="2:13" ht="61.5" customHeight="1">
      <c r="B26" s="284"/>
      <c r="C26" s="91" t="s">
        <v>54</v>
      </c>
      <c r="D26" s="96" t="s">
        <v>55</v>
      </c>
      <c r="E26" s="93">
        <f>E16/F34*F26</f>
        <v>17531.485081967214</v>
      </c>
      <c r="F26" s="93">
        <v>2.1</v>
      </c>
      <c r="I26" s="82">
        <v>947</v>
      </c>
      <c r="J26" s="83">
        <v>43287</v>
      </c>
      <c r="K26" s="95" t="s">
        <v>86</v>
      </c>
      <c r="L26" s="85" t="s">
        <v>99</v>
      </c>
      <c r="M26" s="85"/>
    </row>
    <row r="27" spans="2:13" ht="45">
      <c r="B27" s="284"/>
      <c r="C27" s="91" t="s">
        <v>56</v>
      </c>
      <c r="D27" s="96" t="s">
        <v>57</v>
      </c>
      <c r="E27" s="93">
        <f>E16/F34*F27</f>
        <v>5843.828360655737</v>
      </c>
      <c r="F27" s="93">
        <v>0.7</v>
      </c>
      <c r="I27" s="85"/>
      <c r="J27" s="97">
        <v>43356</v>
      </c>
      <c r="K27" s="98" t="s">
        <v>155</v>
      </c>
      <c r="L27" s="85"/>
      <c r="M27" s="85"/>
    </row>
    <row r="28" spans="2:13" ht="30.75" customHeight="1" thickBot="1">
      <c r="B28" s="271"/>
      <c r="C28" s="99" t="s">
        <v>58</v>
      </c>
      <c r="D28" s="100" t="s">
        <v>59</v>
      </c>
      <c r="E28" s="101">
        <f>E16/F34*F28</f>
        <v>5008.9957377049177</v>
      </c>
      <c r="F28" s="101">
        <v>0.6</v>
      </c>
      <c r="I28" s="82"/>
      <c r="J28" s="83"/>
      <c r="K28" s="90" t="s">
        <v>265</v>
      </c>
      <c r="L28" s="85"/>
      <c r="M28" s="85"/>
    </row>
    <row r="29" spans="2:13" ht="44.25" customHeight="1">
      <c r="B29" s="270">
        <v>3</v>
      </c>
      <c r="C29" s="272" t="s">
        <v>60</v>
      </c>
      <c r="D29" s="274" t="s">
        <v>61</v>
      </c>
      <c r="E29" s="276">
        <f>E16/F34*F29</f>
        <v>33810.721229508199</v>
      </c>
      <c r="F29" s="276">
        <v>4.05</v>
      </c>
      <c r="I29" s="82"/>
      <c r="J29" s="83"/>
      <c r="K29" s="90" t="s">
        <v>266</v>
      </c>
      <c r="L29" s="85"/>
      <c r="M29" s="85"/>
    </row>
    <row r="30" spans="2:13" ht="15.75" thickBot="1">
      <c r="B30" s="271"/>
      <c r="C30" s="273"/>
      <c r="D30" s="275"/>
      <c r="E30" s="277"/>
      <c r="F30" s="277"/>
      <c r="I30" s="82">
        <v>1148</v>
      </c>
      <c r="J30" s="83">
        <v>43325</v>
      </c>
      <c r="K30" s="95" t="s">
        <v>86</v>
      </c>
      <c r="L30" s="85">
        <v>44</v>
      </c>
      <c r="M30" s="85"/>
    </row>
    <row r="31" spans="2:13" ht="60.75" thickBot="1">
      <c r="B31" s="106">
        <v>4</v>
      </c>
      <c r="C31" s="107" t="s">
        <v>62</v>
      </c>
      <c r="D31" s="108" t="s">
        <v>63</v>
      </c>
      <c r="E31" s="109">
        <f>E16/F34*F31</f>
        <v>9684.0584262295069</v>
      </c>
      <c r="F31" s="109">
        <v>1.1599999999999999</v>
      </c>
      <c r="I31" s="82">
        <v>1186</v>
      </c>
      <c r="J31" s="341">
        <v>43336</v>
      </c>
      <c r="K31" s="95" t="s">
        <v>197</v>
      </c>
      <c r="L31" s="85" t="s">
        <v>675</v>
      </c>
      <c r="M31" s="85"/>
    </row>
    <row r="32" spans="2:13" ht="60.75" thickBot="1">
      <c r="B32" s="161">
        <v>5</v>
      </c>
      <c r="C32" s="115" t="s">
        <v>598</v>
      </c>
      <c r="D32" s="116" t="s">
        <v>64</v>
      </c>
      <c r="E32" s="117">
        <f>E16/F34*F32</f>
        <v>6678.6609836065581</v>
      </c>
      <c r="F32" s="117">
        <v>0.8</v>
      </c>
      <c r="I32" s="82">
        <v>1242</v>
      </c>
      <c r="J32" s="83">
        <v>43349</v>
      </c>
      <c r="K32" s="95" t="s">
        <v>198</v>
      </c>
      <c r="L32" s="85" t="s">
        <v>199</v>
      </c>
      <c r="M32" s="85"/>
    </row>
    <row r="33" spans="2:13" ht="47.25" customHeight="1" thickBot="1">
      <c r="B33" s="106">
        <v>6</v>
      </c>
      <c r="C33" s="107" t="s">
        <v>599</v>
      </c>
      <c r="D33" s="108" t="s">
        <v>66</v>
      </c>
      <c r="E33" s="109">
        <f>E16/F34*F33</f>
        <v>26714.643934426233</v>
      </c>
      <c r="F33" s="109">
        <v>3.2</v>
      </c>
      <c r="I33" s="82">
        <v>1271</v>
      </c>
      <c r="J33" s="83">
        <v>43354</v>
      </c>
      <c r="K33" s="87" t="s">
        <v>200</v>
      </c>
      <c r="L33" s="85"/>
      <c r="M33" s="85"/>
    </row>
    <row r="34" spans="2:13" ht="33" customHeight="1" thickBot="1">
      <c r="B34" s="161"/>
      <c r="C34" s="118" t="s">
        <v>67</v>
      </c>
      <c r="D34" s="119"/>
      <c r="E34" s="117">
        <f>E21+E23+E29+E31+E32+E33</f>
        <v>152774.37</v>
      </c>
      <c r="F34" s="117">
        <f>F21+F23+F29+F31+F32+F33</f>
        <v>18.3</v>
      </c>
      <c r="I34" s="82">
        <v>1335</v>
      </c>
      <c r="J34" s="83">
        <v>43371</v>
      </c>
      <c r="K34" s="120" t="s">
        <v>201</v>
      </c>
      <c r="L34" s="85" t="s">
        <v>202</v>
      </c>
      <c r="M34" s="85"/>
    </row>
    <row r="35" spans="2:13" ht="53.25" customHeight="1" thickBot="1">
      <c r="B35" s="106">
        <v>7</v>
      </c>
      <c r="C35" s="107" t="s">
        <v>68</v>
      </c>
      <c r="D35" s="496" t="s">
        <v>506</v>
      </c>
      <c r="E35" s="109">
        <v>4123.18</v>
      </c>
      <c r="F35" s="109">
        <v>1.7</v>
      </c>
      <c r="I35" s="82"/>
      <c r="J35" s="83"/>
      <c r="K35" s="90" t="s">
        <v>267</v>
      </c>
      <c r="L35" s="85"/>
      <c r="M35" s="85"/>
    </row>
    <row r="36" spans="2:13" ht="33" customHeight="1" thickBot="1">
      <c r="B36" s="122"/>
      <c r="C36" s="123" t="s">
        <v>69</v>
      </c>
      <c r="D36" s="124"/>
      <c r="E36" s="125">
        <f>E34+E35</f>
        <v>156897.54999999999</v>
      </c>
      <c r="F36" s="125">
        <f>F34+F35</f>
        <v>20</v>
      </c>
      <c r="I36" s="85"/>
      <c r="J36" s="112" t="s">
        <v>270</v>
      </c>
      <c r="K36" s="113" t="s">
        <v>271</v>
      </c>
      <c r="L36" s="85"/>
      <c r="M36" s="85"/>
    </row>
    <row r="37" spans="2:13">
      <c r="I37" s="82"/>
      <c r="J37" s="83"/>
      <c r="K37" s="90" t="s">
        <v>304</v>
      </c>
      <c r="L37" s="85"/>
      <c r="M37" s="85"/>
    </row>
    <row r="38" spans="2:13" ht="25.5" customHeight="1">
      <c r="B38" s="278" t="s">
        <v>70</v>
      </c>
      <c r="C38" s="278"/>
      <c r="D38" s="278"/>
      <c r="E38" s="128" t="s">
        <v>562</v>
      </c>
      <c r="F38" s="129"/>
      <c r="I38" s="82">
        <v>1502</v>
      </c>
      <c r="J38" s="83">
        <v>43385</v>
      </c>
      <c r="K38" s="120" t="s">
        <v>198</v>
      </c>
      <c r="L38" s="85"/>
      <c r="M38" s="85"/>
    </row>
    <row r="39" spans="2:13" ht="25.5" customHeight="1">
      <c r="B39" s="279" t="s">
        <v>71</v>
      </c>
      <c r="C39" s="279"/>
      <c r="D39" s="279"/>
      <c r="E39" s="130">
        <f>K18</f>
        <v>88235.68</v>
      </c>
      <c r="I39" s="82">
        <v>1436</v>
      </c>
      <c r="J39" s="83">
        <v>43383</v>
      </c>
      <c r="K39" s="120" t="s">
        <v>198</v>
      </c>
      <c r="L39" s="85" t="s">
        <v>305</v>
      </c>
      <c r="M39" s="85"/>
    </row>
    <row r="40" spans="2:13" ht="18.75">
      <c r="B40" s="163"/>
      <c r="C40" s="163"/>
      <c r="D40" s="163"/>
      <c r="E40" s="130"/>
      <c r="I40" s="82">
        <v>1413</v>
      </c>
      <c r="J40" s="83">
        <v>43381</v>
      </c>
      <c r="K40" s="497" t="s">
        <v>306</v>
      </c>
      <c r="L40" s="85"/>
      <c r="M40" s="85"/>
    </row>
    <row r="41" spans="2:13">
      <c r="I41" s="82"/>
      <c r="J41" s="83"/>
      <c r="K41" s="90" t="s">
        <v>278</v>
      </c>
      <c r="L41" s="85"/>
      <c r="M41" s="85"/>
    </row>
    <row r="42" spans="2:13" ht="15.75">
      <c r="D42" s="269" t="s">
        <v>72</v>
      </c>
      <c r="E42" s="269"/>
      <c r="I42" s="82"/>
      <c r="J42" s="83"/>
      <c r="K42" s="90" t="s">
        <v>304</v>
      </c>
      <c r="L42" s="85"/>
      <c r="M42" s="85"/>
    </row>
    <row r="43" spans="2:13" ht="30">
      <c r="D43" s="162"/>
      <c r="E43" s="162"/>
      <c r="I43" s="82">
        <v>1716</v>
      </c>
      <c r="J43" s="83">
        <v>43434</v>
      </c>
      <c r="K43" s="90" t="s">
        <v>384</v>
      </c>
      <c r="L43" s="131" t="s">
        <v>385</v>
      </c>
      <c r="M43" s="85"/>
    </row>
    <row r="44" spans="2:13">
      <c r="E44" s="136">
        <f>E23+E29+E31+E32</f>
        <v>96924.067524590166</v>
      </c>
      <c r="I44" s="82">
        <v>1694</v>
      </c>
      <c r="J44" s="83">
        <v>43431</v>
      </c>
      <c r="K44" s="120" t="s">
        <v>386</v>
      </c>
      <c r="L44" s="85" t="s">
        <v>675</v>
      </c>
      <c r="M44" s="85"/>
    </row>
    <row r="45" spans="2:13">
      <c r="I45" s="82">
        <v>1613</v>
      </c>
      <c r="J45" s="83">
        <v>43413</v>
      </c>
      <c r="K45" s="120" t="s">
        <v>200</v>
      </c>
      <c r="L45" s="85" t="s">
        <v>387</v>
      </c>
      <c r="M45" s="85"/>
    </row>
    <row r="46" spans="2:13">
      <c r="I46" s="82" t="s">
        <v>445</v>
      </c>
      <c r="J46" s="83">
        <v>43447</v>
      </c>
      <c r="K46" s="84" t="s">
        <v>446</v>
      </c>
      <c r="L46" s="85">
        <v>27</v>
      </c>
      <c r="M46" s="85"/>
    </row>
    <row r="47" spans="2:13">
      <c r="I47" s="82">
        <v>1913</v>
      </c>
      <c r="J47" s="83">
        <v>43464</v>
      </c>
      <c r="K47" s="84" t="s">
        <v>665</v>
      </c>
      <c r="L47" s="85"/>
      <c r="M47" s="85"/>
    </row>
    <row r="48" spans="2:13">
      <c r="I48" s="137">
        <v>1910</v>
      </c>
      <c r="J48" s="138">
        <v>43463</v>
      </c>
      <c r="K48" s="87" t="s">
        <v>482</v>
      </c>
      <c r="L48" s="139"/>
      <c r="M48" s="139"/>
    </row>
    <row r="49" spans="9:13">
      <c r="I49" s="137">
        <v>1781</v>
      </c>
      <c r="J49" s="138">
        <v>43447</v>
      </c>
      <c r="K49" s="84" t="s">
        <v>458</v>
      </c>
      <c r="L49" s="139">
        <v>27</v>
      </c>
      <c r="M49" s="139"/>
    </row>
    <row r="50" spans="9:13">
      <c r="I50" s="137">
        <v>1744</v>
      </c>
      <c r="J50" s="138">
        <v>43439</v>
      </c>
      <c r="K50" s="87" t="s">
        <v>483</v>
      </c>
      <c r="L50" s="140"/>
      <c r="M50" s="139"/>
    </row>
    <row r="51" spans="9:13" ht="30">
      <c r="I51" s="137"/>
      <c r="J51" s="138">
        <v>43458</v>
      </c>
      <c r="K51" s="498" t="s">
        <v>494</v>
      </c>
      <c r="L51" s="139" t="s">
        <v>490</v>
      </c>
      <c r="M51" s="139"/>
    </row>
    <row r="52" spans="9:13" ht="30">
      <c r="I52" s="137"/>
      <c r="J52" s="138">
        <v>43440</v>
      </c>
      <c r="K52" s="498" t="s">
        <v>494</v>
      </c>
      <c r="L52" s="139" t="s">
        <v>496</v>
      </c>
      <c r="M52" s="139"/>
    </row>
    <row r="53" spans="9:13" ht="30">
      <c r="I53" s="137"/>
      <c r="J53" s="83">
        <v>43462</v>
      </c>
      <c r="K53" s="498" t="s">
        <v>494</v>
      </c>
      <c r="L53" s="139" t="s">
        <v>490</v>
      </c>
      <c r="M53" s="139"/>
    </row>
    <row r="54" spans="9:13">
      <c r="I54" s="137"/>
      <c r="J54" s="83"/>
      <c r="K54" s="87" t="s">
        <v>497</v>
      </c>
      <c r="L54" s="139" t="s">
        <v>501</v>
      </c>
      <c r="M54" s="139"/>
    </row>
    <row r="55" spans="9:13">
      <c r="I55" s="139"/>
      <c r="J55" s="138"/>
      <c r="K55" s="84"/>
      <c r="L55" s="139"/>
      <c r="M55" s="139"/>
    </row>
    <row r="56" spans="9:13">
      <c r="I56" s="146"/>
      <c r="J56" s="332"/>
      <c r="K56" s="370"/>
      <c r="L56" s="149"/>
      <c r="M56" s="146"/>
    </row>
    <row r="57" spans="9:13">
      <c r="I57" s="146"/>
      <c r="J57" s="147"/>
      <c r="K57" s="148"/>
      <c r="L57" s="149"/>
      <c r="M57" s="146"/>
    </row>
    <row r="58" spans="9:13" ht="30">
      <c r="I58" s="80"/>
      <c r="J58" s="302" t="s">
        <v>601</v>
      </c>
      <c r="K58" s="150" t="s">
        <v>73</v>
      </c>
      <c r="L58" s="146" t="s">
        <v>74</v>
      </c>
      <c r="M58" s="146"/>
    </row>
    <row r="59" spans="9:13" ht="24.75" customHeight="1">
      <c r="I59" s="80"/>
      <c r="J59" s="142" t="s">
        <v>601</v>
      </c>
      <c r="K59" s="151" t="s">
        <v>4</v>
      </c>
      <c r="L59" s="152" t="s">
        <v>5</v>
      </c>
      <c r="M59" s="80"/>
    </row>
    <row r="60" spans="9:13" ht="15.75">
      <c r="I60" s="80"/>
      <c r="J60" s="142" t="s">
        <v>601</v>
      </c>
      <c r="K60" s="153" t="s">
        <v>75</v>
      </c>
      <c r="L60" s="154" t="s">
        <v>76</v>
      </c>
      <c r="M60" s="80"/>
    </row>
    <row r="61" spans="9:13" ht="51.75" customHeight="1">
      <c r="I61" s="80"/>
      <c r="J61" s="302" t="s">
        <v>601</v>
      </c>
      <c r="K61" s="153" t="s">
        <v>6</v>
      </c>
      <c r="L61" s="155" t="s">
        <v>7</v>
      </c>
      <c r="M61" s="154"/>
    </row>
    <row r="62" spans="9:13" ht="52.5" customHeight="1">
      <c r="I62" s="80"/>
      <c r="J62" s="142" t="s">
        <v>601</v>
      </c>
      <c r="K62" s="153" t="s">
        <v>8</v>
      </c>
      <c r="L62" s="155" t="s">
        <v>7</v>
      </c>
      <c r="M62" s="80"/>
    </row>
    <row r="63" spans="9:13" ht="31.5" customHeight="1">
      <c r="I63" s="80"/>
      <c r="J63" s="142" t="s">
        <v>601</v>
      </c>
      <c r="K63" s="156" t="s">
        <v>9</v>
      </c>
      <c r="L63" s="152" t="s">
        <v>10</v>
      </c>
      <c r="M63" s="155"/>
    </row>
    <row r="64" spans="9:13" ht="39" customHeight="1">
      <c r="I64" s="80"/>
      <c r="J64" s="302" t="s">
        <v>601</v>
      </c>
      <c r="K64" s="156" t="s">
        <v>11</v>
      </c>
      <c r="L64" s="152" t="s">
        <v>12</v>
      </c>
      <c r="M64" s="80"/>
    </row>
    <row r="65" spans="9:13" ht="40.5" customHeight="1">
      <c r="I65" s="80"/>
      <c r="J65" s="142" t="s">
        <v>601</v>
      </c>
      <c r="K65" s="156" t="s">
        <v>13</v>
      </c>
      <c r="L65" s="152" t="s">
        <v>14</v>
      </c>
      <c r="M65" s="80"/>
    </row>
    <row r="66" spans="9:13" ht="31.5">
      <c r="I66" s="80"/>
      <c r="J66" s="142" t="s">
        <v>601</v>
      </c>
      <c r="K66" s="156" t="s">
        <v>15</v>
      </c>
      <c r="L66" s="152" t="s">
        <v>16</v>
      </c>
      <c r="M66" s="80"/>
    </row>
    <row r="67" spans="9:13" ht="51.75" customHeight="1">
      <c r="I67" s="80"/>
      <c r="J67" s="302" t="s">
        <v>601</v>
      </c>
      <c r="K67" s="156" t="s">
        <v>17</v>
      </c>
      <c r="L67" s="152" t="s">
        <v>18</v>
      </c>
      <c r="M67" s="80"/>
    </row>
    <row r="68" spans="9:13" ht="60.75">
      <c r="I68" s="80"/>
      <c r="J68" s="142" t="s">
        <v>601</v>
      </c>
      <c r="K68" s="153" t="s">
        <v>77</v>
      </c>
      <c r="L68" s="155" t="s">
        <v>20</v>
      </c>
      <c r="M68" s="80"/>
    </row>
    <row r="69" spans="9:13" ht="45">
      <c r="I69" s="80"/>
      <c r="J69" s="142" t="s">
        <v>601</v>
      </c>
      <c r="K69" s="84" t="s">
        <v>22</v>
      </c>
      <c r="L69" s="155" t="s">
        <v>20</v>
      </c>
      <c r="M69" s="80"/>
    </row>
    <row r="70" spans="9:13" ht="48" customHeight="1">
      <c r="I70" s="80"/>
      <c r="J70" s="302" t="s">
        <v>601</v>
      </c>
      <c r="K70" s="153" t="s">
        <v>23</v>
      </c>
      <c r="L70" s="155" t="s">
        <v>20</v>
      </c>
      <c r="M70" s="80"/>
    </row>
    <row r="71" spans="9:13" ht="41.25">
      <c r="I71" s="80"/>
      <c r="J71" s="142" t="s">
        <v>601</v>
      </c>
      <c r="K71" s="156" t="s">
        <v>24</v>
      </c>
      <c r="L71" s="152" t="s">
        <v>25</v>
      </c>
      <c r="M71" s="80"/>
    </row>
    <row r="72" spans="9:13" ht="68.25" customHeight="1">
      <c r="I72" s="80"/>
      <c r="J72" s="142" t="s">
        <v>601</v>
      </c>
      <c r="K72" s="157" t="s">
        <v>26</v>
      </c>
      <c r="L72" s="155" t="s">
        <v>27</v>
      </c>
      <c r="M72" s="80"/>
    </row>
    <row r="73" spans="9:13" ht="15.75">
      <c r="I73" s="80"/>
      <c r="J73" s="92"/>
      <c r="K73" s="156" t="s">
        <v>28</v>
      </c>
      <c r="L73" s="152" t="s">
        <v>29</v>
      </c>
      <c r="M73" s="80"/>
    </row>
  </sheetData>
  <sheetProtection sheet="1" objects="1" scenarios="1"/>
  <mergeCells count="26">
    <mergeCell ref="F21:F22"/>
    <mergeCell ref="F29:F30"/>
    <mergeCell ref="I19:L19"/>
    <mergeCell ref="C5:D5"/>
    <mergeCell ref="C6:D6"/>
    <mergeCell ref="D7:E7"/>
    <mergeCell ref="I12:J12"/>
    <mergeCell ref="I16:J16"/>
    <mergeCell ref="I13:J13"/>
    <mergeCell ref="I14:J14"/>
    <mergeCell ref="I15:J15"/>
    <mergeCell ref="I11:J11"/>
    <mergeCell ref="I17:J17"/>
    <mergeCell ref="B21:B22"/>
    <mergeCell ref="C21:D21"/>
    <mergeCell ref="E21:E22"/>
    <mergeCell ref="C22:D22"/>
    <mergeCell ref="B23:B28"/>
    <mergeCell ref="C23:D23"/>
    <mergeCell ref="D42:E42"/>
    <mergeCell ref="B29:B30"/>
    <mergeCell ref="C29:C30"/>
    <mergeCell ref="D29:D30"/>
    <mergeCell ref="E29:E30"/>
    <mergeCell ref="B38:D38"/>
    <mergeCell ref="B39:D39"/>
  </mergeCells>
  <pageMargins left="0.31496062992125984" right="0.31496062992125984" top="0.35433070866141736" bottom="0.35433070866141736" header="0" footer="0"/>
  <pageSetup paperSize="9" orientation="landscape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C000"/>
  </sheetPr>
  <dimension ref="B1:M56"/>
  <sheetViews>
    <sheetView zoomScale="115" zoomScaleNormal="115" workbookViewId="0">
      <selection sqref="A1:XFD1048576"/>
    </sheetView>
  </sheetViews>
  <sheetFormatPr defaultRowHeight="15"/>
  <cols>
    <col min="1" max="1" width="4.28515625" style="62" customWidth="1"/>
    <col min="2" max="2" width="6.5703125" style="62" customWidth="1"/>
    <col min="3" max="3" width="39" style="62" customWidth="1"/>
    <col min="4" max="4" width="60.7109375" style="62" customWidth="1"/>
    <col min="5" max="5" width="19.7109375" style="62" customWidth="1"/>
    <col min="6" max="6" width="6.85546875" style="62" customWidth="1"/>
    <col min="7" max="7" width="3.85546875" style="62" customWidth="1"/>
    <col min="8" max="8" width="3.140625" style="62" customWidth="1"/>
    <col min="9" max="9" width="9.140625" style="62"/>
    <col min="10" max="10" width="12.42578125" style="62" customWidth="1"/>
    <col min="11" max="11" width="82.140625" style="62" customWidth="1"/>
    <col min="12" max="12" width="13.5703125" style="62" customWidth="1"/>
    <col min="13" max="256" width="9.140625" style="62"/>
    <col min="257" max="257" width="4.28515625" style="62" customWidth="1"/>
    <col min="258" max="258" width="6.5703125" style="62" customWidth="1"/>
    <col min="259" max="259" width="39" style="62" customWidth="1"/>
    <col min="260" max="260" width="60.7109375" style="62" customWidth="1"/>
    <col min="261" max="261" width="19.7109375" style="62" customWidth="1"/>
    <col min="262" max="262" width="6.85546875" style="62" customWidth="1"/>
    <col min="263" max="263" width="3.85546875" style="62" customWidth="1"/>
    <col min="264" max="264" width="3.140625" style="62" customWidth="1"/>
    <col min="265" max="265" width="9.140625" style="62"/>
    <col min="266" max="266" width="10.28515625" style="62" customWidth="1"/>
    <col min="267" max="267" width="82.140625" style="62" customWidth="1"/>
    <col min="268" max="268" width="13.5703125" style="62" customWidth="1"/>
    <col min="269" max="512" width="9.140625" style="62"/>
    <col min="513" max="513" width="4.28515625" style="62" customWidth="1"/>
    <col min="514" max="514" width="6.5703125" style="62" customWidth="1"/>
    <col min="515" max="515" width="39" style="62" customWidth="1"/>
    <col min="516" max="516" width="60.7109375" style="62" customWidth="1"/>
    <col min="517" max="517" width="19.7109375" style="62" customWidth="1"/>
    <col min="518" max="518" width="6.85546875" style="62" customWidth="1"/>
    <col min="519" max="519" width="3.85546875" style="62" customWidth="1"/>
    <col min="520" max="520" width="3.140625" style="62" customWidth="1"/>
    <col min="521" max="521" width="9.140625" style="62"/>
    <col min="522" max="522" width="10.28515625" style="62" customWidth="1"/>
    <col min="523" max="523" width="82.140625" style="62" customWidth="1"/>
    <col min="524" max="524" width="13.5703125" style="62" customWidth="1"/>
    <col min="525" max="768" width="9.140625" style="62"/>
    <col min="769" max="769" width="4.28515625" style="62" customWidth="1"/>
    <col min="770" max="770" width="6.5703125" style="62" customWidth="1"/>
    <col min="771" max="771" width="39" style="62" customWidth="1"/>
    <col min="772" max="772" width="60.7109375" style="62" customWidth="1"/>
    <col min="773" max="773" width="19.7109375" style="62" customWidth="1"/>
    <col min="774" max="774" width="6.85546875" style="62" customWidth="1"/>
    <col min="775" max="775" width="3.85546875" style="62" customWidth="1"/>
    <col min="776" max="776" width="3.140625" style="62" customWidth="1"/>
    <col min="777" max="777" width="9.140625" style="62"/>
    <col min="778" max="778" width="10.28515625" style="62" customWidth="1"/>
    <col min="779" max="779" width="82.140625" style="62" customWidth="1"/>
    <col min="780" max="780" width="13.5703125" style="62" customWidth="1"/>
    <col min="781" max="1024" width="9.140625" style="62"/>
    <col min="1025" max="1025" width="4.28515625" style="62" customWidth="1"/>
    <col min="1026" max="1026" width="6.5703125" style="62" customWidth="1"/>
    <col min="1027" max="1027" width="39" style="62" customWidth="1"/>
    <col min="1028" max="1028" width="60.7109375" style="62" customWidth="1"/>
    <col min="1029" max="1029" width="19.7109375" style="62" customWidth="1"/>
    <col min="1030" max="1030" width="6.85546875" style="62" customWidth="1"/>
    <col min="1031" max="1031" width="3.85546875" style="62" customWidth="1"/>
    <col min="1032" max="1032" width="3.140625" style="62" customWidth="1"/>
    <col min="1033" max="1033" width="9.140625" style="62"/>
    <col min="1034" max="1034" width="10.28515625" style="62" customWidth="1"/>
    <col min="1035" max="1035" width="82.140625" style="62" customWidth="1"/>
    <col min="1036" max="1036" width="13.5703125" style="62" customWidth="1"/>
    <col min="1037" max="1280" width="9.140625" style="62"/>
    <col min="1281" max="1281" width="4.28515625" style="62" customWidth="1"/>
    <col min="1282" max="1282" width="6.5703125" style="62" customWidth="1"/>
    <col min="1283" max="1283" width="39" style="62" customWidth="1"/>
    <col min="1284" max="1284" width="60.7109375" style="62" customWidth="1"/>
    <col min="1285" max="1285" width="19.7109375" style="62" customWidth="1"/>
    <col min="1286" max="1286" width="6.85546875" style="62" customWidth="1"/>
    <col min="1287" max="1287" width="3.85546875" style="62" customWidth="1"/>
    <col min="1288" max="1288" width="3.140625" style="62" customWidth="1"/>
    <col min="1289" max="1289" width="9.140625" style="62"/>
    <col min="1290" max="1290" width="10.28515625" style="62" customWidth="1"/>
    <col min="1291" max="1291" width="82.140625" style="62" customWidth="1"/>
    <col min="1292" max="1292" width="13.5703125" style="62" customWidth="1"/>
    <col min="1293" max="1536" width="9.140625" style="62"/>
    <col min="1537" max="1537" width="4.28515625" style="62" customWidth="1"/>
    <col min="1538" max="1538" width="6.5703125" style="62" customWidth="1"/>
    <col min="1539" max="1539" width="39" style="62" customWidth="1"/>
    <col min="1540" max="1540" width="60.7109375" style="62" customWidth="1"/>
    <col min="1541" max="1541" width="19.7109375" style="62" customWidth="1"/>
    <col min="1542" max="1542" width="6.85546875" style="62" customWidth="1"/>
    <col min="1543" max="1543" width="3.85546875" style="62" customWidth="1"/>
    <col min="1544" max="1544" width="3.140625" style="62" customWidth="1"/>
    <col min="1545" max="1545" width="9.140625" style="62"/>
    <col min="1546" max="1546" width="10.28515625" style="62" customWidth="1"/>
    <col min="1547" max="1547" width="82.140625" style="62" customWidth="1"/>
    <col min="1548" max="1548" width="13.5703125" style="62" customWidth="1"/>
    <col min="1549" max="1792" width="9.140625" style="62"/>
    <col min="1793" max="1793" width="4.28515625" style="62" customWidth="1"/>
    <col min="1794" max="1794" width="6.5703125" style="62" customWidth="1"/>
    <col min="1795" max="1795" width="39" style="62" customWidth="1"/>
    <col min="1796" max="1796" width="60.7109375" style="62" customWidth="1"/>
    <col min="1797" max="1797" width="19.7109375" style="62" customWidth="1"/>
    <col min="1798" max="1798" width="6.85546875" style="62" customWidth="1"/>
    <col min="1799" max="1799" width="3.85546875" style="62" customWidth="1"/>
    <col min="1800" max="1800" width="3.140625" style="62" customWidth="1"/>
    <col min="1801" max="1801" width="9.140625" style="62"/>
    <col min="1802" max="1802" width="10.28515625" style="62" customWidth="1"/>
    <col min="1803" max="1803" width="82.140625" style="62" customWidth="1"/>
    <col min="1804" max="1804" width="13.5703125" style="62" customWidth="1"/>
    <col min="1805" max="2048" width="9.140625" style="62"/>
    <col min="2049" max="2049" width="4.28515625" style="62" customWidth="1"/>
    <col min="2050" max="2050" width="6.5703125" style="62" customWidth="1"/>
    <col min="2051" max="2051" width="39" style="62" customWidth="1"/>
    <col min="2052" max="2052" width="60.7109375" style="62" customWidth="1"/>
    <col min="2053" max="2053" width="19.7109375" style="62" customWidth="1"/>
    <col min="2054" max="2054" width="6.85546875" style="62" customWidth="1"/>
    <col min="2055" max="2055" width="3.85546875" style="62" customWidth="1"/>
    <col min="2056" max="2056" width="3.140625" style="62" customWidth="1"/>
    <col min="2057" max="2057" width="9.140625" style="62"/>
    <col min="2058" max="2058" width="10.28515625" style="62" customWidth="1"/>
    <col min="2059" max="2059" width="82.140625" style="62" customWidth="1"/>
    <col min="2060" max="2060" width="13.5703125" style="62" customWidth="1"/>
    <col min="2061" max="2304" width="9.140625" style="62"/>
    <col min="2305" max="2305" width="4.28515625" style="62" customWidth="1"/>
    <col min="2306" max="2306" width="6.5703125" style="62" customWidth="1"/>
    <col min="2307" max="2307" width="39" style="62" customWidth="1"/>
    <col min="2308" max="2308" width="60.7109375" style="62" customWidth="1"/>
    <col min="2309" max="2309" width="19.7109375" style="62" customWidth="1"/>
    <col min="2310" max="2310" width="6.85546875" style="62" customWidth="1"/>
    <col min="2311" max="2311" width="3.85546875" style="62" customWidth="1"/>
    <col min="2312" max="2312" width="3.140625" style="62" customWidth="1"/>
    <col min="2313" max="2313" width="9.140625" style="62"/>
    <col min="2314" max="2314" width="10.28515625" style="62" customWidth="1"/>
    <col min="2315" max="2315" width="82.140625" style="62" customWidth="1"/>
    <col min="2316" max="2316" width="13.5703125" style="62" customWidth="1"/>
    <col min="2317" max="2560" width="9.140625" style="62"/>
    <col min="2561" max="2561" width="4.28515625" style="62" customWidth="1"/>
    <col min="2562" max="2562" width="6.5703125" style="62" customWidth="1"/>
    <col min="2563" max="2563" width="39" style="62" customWidth="1"/>
    <col min="2564" max="2564" width="60.7109375" style="62" customWidth="1"/>
    <col min="2565" max="2565" width="19.7109375" style="62" customWidth="1"/>
    <col min="2566" max="2566" width="6.85546875" style="62" customWidth="1"/>
    <col min="2567" max="2567" width="3.85546875" style="62" customWidth="1"/>
    <col min="2568" max="2568" width="3.140625" style="62" customWidth="1"/>
    <col min="2569" max="2569" width="9.140625" style="62"/>
    <col min="2570" max="2570" width="10.28515625" style="62" customWidth="1"/>
    <col min="2571" max="2571" width="82.140625" style="62" customWidth="1"/>
    <col min="2572" max="2572" width="13.5703125" style="62" customWidth="1"/>
    <col min="2573" max="2816" width="9.140625" style="62"/>
    <col min="2817" max="2817" width="4.28515625" style="62" customWidth="1"/>
    <col min="2818" max="2818" width="6.5703125" style="62" customWidth="1"/>
    <col min="2819" max="2819" width="39" style="62" customWidth="1"/>
    <col min="2820" max="2820" width="60.7109375" style="62" customWidth="1"/>
    <col min="2821" max="2821" width="19.7109375" style="62" customWidth="1"/>
    <col min="2822" max="2822" width="6.85546875" style="62" customWidth="1"/>
    <col min="2823" max="2823" width="3.85546875" style="62" customWidth="1"/>
    <col min="2824" max="2824" width="3.140625" style="62" customWidth="1"/>
    <col min="2825" max="2825" width="9.140625" style="62"/>
    <col min="2826" max="2826" width="10.28515625" style="62" customWidth="1"/>
    <col min="2827" max="2827" width="82.140625" style="62" customWidth="1"/>
    <col min="2828" max="2828" width="13.5703125" style="62" customWidth="1"/>
    <col min="2829" max="3072" width="9.140625" style="62"/>
    <col min="3073" max="3073" width="4.28515625" style="62" customWidth="1"/>
    <col min="3074" max="3074" width="6.5703125" style="62" customWidth="1"/>
    <col min="3075" max="3075" width="39" style="62" customWidth="1"/>
    <col min="3076" max="3076" width="60.7109375" style="62" customWidth="1"/>
    <col min="3077" max="3077" width="19.7109375" style="62" customWidth="1"/>
    <col min="3078" max="3078" width="6.85546875" style="62" customWidth="1"/>
    <col min="3079" max="3079" width="3.85546875" style="62" customWidth="1"/>
    <col min="3080" max="3080" width="3.140625" style="62" customWidth="1"/>
    <col min="3081" max="3081" width="9.140625" style="62"/>
    <col min="3082" max="3082" width="10.28515625" style="62" customWidth="1"/>
    <col min="3083" max="3083" width="82.140625" style="62" customWidth="1"/>
    <col min="3084" max="3084" width="13.5703125" style="62" customWidth="1"/>
    <col min="3085" max="3328" width="9.140625" style="62"/>
    <col min="3329" max="3329" width="4.28515625" style="62" customWidth="1"/>
    <col min="3330" max="3330" width="6.5703125" style="62" customWidth="1"/>
    <col min="3331" max="3331" width="39" style="62" customWidth="1"/>
    <col min="3332" max="3332" width="60.7109375" style="62" customWidth="1"/>
    <col min="3333" max="3333" width="19.7109375" style="62" customWidth="1"/>
    <col min="3334" max="3334" width="6.85546875" style="62" customWidth="1"/>
    <col min="3335" max="3335" width="3.85546875" style="62" customWidth="1"/>
    <col min="3336" max="3336" width="3.140625" style="62" customWidth="1"/>
    <col min="3337" max="3337" width="9.140625" style="62"/>
    <col min="3338" max="3338" width="10.28515625" style="62" customWidth="1"/>
    <col min="3339" max="3339" width="82.140625" style="62" customWidth="1"/>
    <col min="3340" max="3340" width="13.5703125" style="62" customWidth="1"/>
    <col min="3341" max="3584" width="9.140625" style="62"/>
    <col min="3585" max="3585" width="4.28515625" style="62" customWidth="1"/>
    <col min="3586" max="3586" width="6.5703125" style="62" customWidth="1"/>
    <col min="3587" max="3587" width="39" style="62" customWidth="1"/>
    <col min="3588" max="3588" width="60.7109375" style="62" customWidth="1"/>
    <col min="3589" max="3589" width="19.7109375" style="62" customWidth="1"/>
    <col min="3590" max="3590" width="6.85546875" style="62" customWidth="1"/>
    <col min="3591" max="3591" width="3.85546875" style="62" customWidth="1"/>
    <col min="3592" max="3592" width="3.140625" style="62" customWidth="1"/>
    <col min="3593" max="3593" width="9.140625" style="62"/>
    <col min="3594" max="3594" width="10.28515625" style="62" customWidth="1"/>
    <col min="3595" max="3595" width="82.140625" style="62" customWidth="1"/>
    <col min="3596" max="3596" width="13.5703125" style="62" customWidth="1"/>
    <col min="3597" max="3840" width="9.140625" style="62"/>
    <col min="3841" max="3841" width="4.28515625" style="62" customWidth="1"/>
    <col min="3842" max="3842" width="6.5703125" style="62" customWidth="1"/>
    <col min="3843" max="3843" width="39" style="62" customWidth="1"/>
    <col min="3844" max="3844" width="60.7109375" style="62" customWidth="1"/>
    <col min="3845" max="3845" width="19.7109375" style="62" customWidth="1"/>
    <col min="3846" max="3846" width="6.85546875" style="62" customWidth="1"/>
    <col min="3847" max="3847" width="3.85546875" style="62" customWidth="1"/>
    <col min="3848" max="3848" width="3.140625" style="62" customWidth="1"/>
    <col min="3849" max="3849" width="9.140625" style="62"/>
    <col min="3850" max="3850" width="10.28515625" style="62" customWidth="1"/>
    <col min="3851" max="3851" width="82.140625" style="62" customWidth="1"/>
    <col min="3852" max="3852" width="13.5703125" style="62" customWidth="1"/>
    <col min="3853" max="4096" width="9.140625" style="62"/>
    <col min="4097" max="4097" width="4.28515625" style="62" customWidth="1"/>
    <col min="4098" max="4098" width="6.5703125" style="62" customWidth="1"/>
    <col min="4099" max="4099" width="39" style="62" customWidth="1"/>
    <col min="4100" max="4100" width="60.7109375" style="62" customWidth="1"/>
    <col min="4101" max="4101" width="19.7109375" style="62" customWidth="1"/>
    <col min="4102" max="4102" width="6.85546875" style="62" customWidth="1"/>
    <col min="4103" max="4103" width="3.85546875" style="62" customWidth="1"/>
    <col min="4104" max="4104" width="3.140625" style="62" customWidth="1"/>
    <col min="4105" max="4105" width="9.140625" style="62"/>
    <col min="4106" max="4106" width="10.28515625" style="62" customWidth="1"/>
    <col min="4107" max="4107" width="82.140625" style="62" customWidth="1"/>
    <col min="4108" max="4108" width="13.5703125" style="62" customWidth="1"/>
    <col min="4109" max="4352" width="9.140625" style="62"/>
    <col min="4353" max="4353" width="4.28515625" style="62" customWidth="1"/>
    <col min="4354" max="4354" width="6.5703125" style="62" customWidth="1"/>
    <col min="4355" max="4355" width="39" style="62" customWidth="1"/>
    <col min="4356" max="4356" width="60.7109375" style="62" customWidth="1"/>
    <col min="4357" max="4357" width="19.7109375" style="62" customWidth="1"/>
    <col min="4358" max="4358" width="6.85546875" style="62" customWidth="1"/>
    <col min="4359" max="4359" width="3.85546875" style="62" customWidth="1"/>
    <col min="4360" max="4360" width="3.140625" style="62" customWidth="1"/>
    <col min="4361" max="4361" width="9.140625" style="62"/>
    <col min="4362" max="4362" width="10.28515625" style="62" customWidth="1"/>
    <col min="4363" max="4363" width="82.140625" style="62" customWidth="1"/>
    <col min="4364" max="4364" width="13.5703125" style="62" customWidth="1"/>
    <col min="4365" max="4608" width="9.140625" style="62"/>
    <col min="4609" max="4609" width="4.28515625" style="62" customWidth="1"/>
    <col min="4610" max="4610" width="6.5703125" style="62" customWidth="1"/>
    <col min="4611" max="4611" width="39" style="62" customWidth="1"/>
    <col min="4612" max="4612" width="60.7109375" style="62" customWidth="1"/>
    <col min="4613" max="4613" width="19.7109375" style="62" customWidth="1"/>
    <col min="4614" max="4614" width="6.85546875" style="62" customWidth="1"/>
    <col min="4615" max="4615" width="3.85546875" style="62" customWidth="1"/>
    <col min="4616" max="4616" width="3.140625" style="62" customWidth="1"/>
    <col min="4617" max="4617" width="9.140625" style="62"/>
    <col min="4618" max="4618" width="10.28515625" style="62" customWidth="1"/>
    <col min="4619" max="4619" width="82.140625" style="62" customWidth="1"/>
    <col min="4620" max="4620" width="13.5703125" style="62" customWidth="1"/>
    <col min="4621" max="4864" width="9.140625" style="62"/>
    <col min="4865" max="4865" width="4.28515625" style="62" customWidth="1"/>
    <col min="4866" max="4866" width="6.5703125" style="62" customWidth="1"/>
    <col min="4867" max="4867" width="39" style="62" customWidth="1"/>
    <col min="4868" max="4868" width="60.7109375" style="62" customWidth="1"/>
    <col min="4869" max="4869" width="19.7109375" style="62" customWidth="1"/>
    <col min="4870" max="4870" width="6.85546875" style="62" customWidth="1"/>
    <col min="4871" max="4871" width="3.85546875" style="62" customWidth="1"/>
    <col min="4872" max="4872" width="3.140625" style="62" customWidth="1"/>
    <col min="4873" max="4873" width="9.140625" style="62"/>
    <col min="4874" max="4874" width="10.28515625" style="62" customWidth="1"/>
    <col min="4875" max="4875" width="82.140625" style="62" customWidth="1"/>
    <col min="4876" max="4876" width="13.5703125" style="62" customWidth="1"/>
    <col min="4877" max="5120" width="9.140625" style="62"/>
    <col min="5121" max="5121" width="4.28515625" style="62" customWidth="1"/>
    <col min="5122" max="5122" width="6.5703125" style="62" customWidth="1"/>
    <col min="5123" max="5123" width="39" style="62" customWidth="1"/>
    <col min="5124" max="5124" width="60.7109375" style="62" customWidth="1"/>
    <col min="5125" max="5125" width="19.7109375" style="62" customWidth="1"/>
    <col min="5126" max="5126" width="6.85546875" style="62" customWidth="1"/>
    <col min="5127" max="5127" width="3.85546875" style="62" customWidth="1"/>
    <col min="5128" max="5128" width="3.140625" style="62" customWidth="1"/>
    <col min="5129" max="5129" width="9.140625" style="62"/>
    <col min="5130" max="5130" width="10.28515625" style="62" customWidth="1"/>
    <col min="5131" max="5131" width="82.140625" style="62" customWidth="1"/>
    <col min="5132" max="5132" width="13.5703125" style="62" customWidth="1"/>
    <col min="5133" max="5376" width="9.140625" style="62"/>
    <col min="5377" max="5377" width="4.28515625" style="62" customWidth="1"/>
    <col min="5378" max="5378" width="6.5703125" style="62" customWidth="1"/>
    <col min="5379" max="5379" width="39" style="62" customWidth="1"/>
    <col min="5380" max="5380" width="60.7109375" style="62" customWidth="1"/>
    <col min="5381" max="5381" width="19.7109375" style="62" customWidth="1"/>
    <col min="5382" max="5382" width="6.85546875" style="62" customWidth="1"/>
    <col min="5383" max="5383" width="3.85546875" style="62" customWidth="1"/>
    <col min="5384" max="5384" width="3.140625" style="62" customWidth="1"/>
    <col min="5385" max="5385" width="9.140625" style="62"/>
    <col min="5386" max="5386" width="10.28515625" style="62" customWidth="1"/>
    <col min="5387" max="5387" width="82.140625" style="62" customWidth="1"/>
    <col min="5388" max="5388" width="13.5703125" style="62" customWidth="1"/>
    <col min="5389" max="5632" width="9.140625" style="62"/>
    <col min="5633" max="5633" width="4.28515625" style="62" customWidth="1"/>
    <col min="5634" max="5634" width="6.5703125" style="62" customWidth="1"/>
    <col min="5635" max="5635" width="39" style="62" customWidth="1"/>
    <col min="5636" max="5636" width="60.7109375" style="62" customWidth="1"/>
    <col min="5637" max="5637" width="19.7109375" style="62" customWidth="1"/>
    <col min="5638" max="5638" width="6.85546875" style="62" customWidth="1"/>
    <col min="5639" max="5639" width="3.85546875" style="62" customWidth="1"/>
    <col min="5640" max="5640" width="3.140625" style="62" customWidth="1"/>
    <col min="5641" max="5641" width="9.140625" style="62"/>
    <col min="5642" max="5642" width="10.28515625" style="62" customWidth="1"/>
    <col min="5643" max="5643" width="82.140625" style="62" customWidth="1"/>
    <col min="5644" max="5644" width="13.5703125" style="62" customWidth="1"/>
    <col min="5645" max="5888" width="9.140625" style="62"/>
    <col min="5889" max="5889" width="4.28515625" style="62" customWidth="1"/>
    <col min="5890" max="5890" width="6.5703125" style="62" customWidth="1"/>
    <col min="5891" max="5891" width="39" style="62" customWidth="1"/>
    <col min="5892" max="5892" width="60.7109375" style="62" customWidth="1"/>
    <col min="5893" max="5893" width="19.7109375" style="62" customWidth="1"/>
    <col min="5894" max="5894" width="6.85546875" style="62" customWidth="1"/>
    <col min="5895" max="5895" width="3.85546875" style="62" customWidth="1"/>
    <col min="5896" max="5896" width="3.140625" style="62" customWidth="1"/>
    <col min="5897" max="5897" width="9.140625" style="62"/>
    <col min="5898" max="5898" width="10.28515625" style="62" customWidth="1"/>
    <col min="5899" max="5899" width="82.140625" style="62" customWidth="1"/>
    <col min="5900" max="5900" width="13.5703125" style="62" customWidth="1"/>
    <col min="5901" max="6144" width="9.140625" style="62"/>
    <col min="6145" max="6145" width="4.28515625" style="62" customWidth="1"/>
    <col min="6146" max="6146" width="6.5703125" style="62" customWidth="1"/>
    <col min="6147" max="6147" width="39" style="62" customWidth="1"/>
    <col min="6148" max="6148" width="60.7109375" style="62" customWidth="1"/>
    <col min="6149" max="6149" width="19.7109375" style="62" customWidth="1"/>
    <col min="6150" max="6150" width="6.85546875" style="62" customWidth="1"/>
    <col min="6151" max="6151" width="3.85546875" style="62" customWidth="1"/>
    <col min="6152" max="6152" width="3.140625" style="62" customWidth="1"/>
    <col min="6153" max="6153" width="9.140625" style="62"/>
    <col min="6154" max="6154" width="10.28515625" style="62" customWidth="1"/>
    <col min="6155" max="6155" width="82.140625" style="62" customWidth="1"/>
    <col min="6156" max="6156" width="13.5703125" style="62" customWidth="1"/>
    <col min="6157" max="6400" width="9.140625" style="62"/>
    <col min="6401" max="6401" width="4.28515625" style="62" customWidth="1"/>
    <col min="6402" max="6402" width="6.5703125" style="62" customWidth="1"/>
    <col min="6403" max="6403" width="39" style="62" customWidth="1"/>
    <col min="6404" max="6404" width="60.7109375" style="62" customWidth="1"/>
    <col min="6405" max="6405" width="19.7109375" style="62" customWidth="1"/>
    <col min="6406" max="6406" width="6.85546875" style="62" customWidth="1"/>
    <col min="6407" max="6407" width="3.85546875" style="62" customWidth="1"/>
    <col min="6408" max="6408" width="3.140625" style="62" customWidth="1"/>
    <col min="6409" max="6409" width="9.140625" style="62"/>
    <col min="6410" max="6410" width="10.28515625" style="62" customWidth="1"/>
    <col min="6411" max="6411" width="82.140625" style="62" customWidth="1"/>
    <col min="6412" max="6412" width="13.5703125" style="62" customWidth="1"/>
    <col min="6413" max="6656" width="9.140625" style="62"/>
    <col min="6657" max="6657" width="4.28515625" style="62" customWidth="1"/>
    <col min="6658" max="6658" width="6.5703125" style="62" customWidth="1"/>
    <col min="6659" max="6659" width="39" style="62" customWidth="1"/>
    <col min="6660" max="6660" width="60.7109375" style="62" customWidth="1"/>
    <col min="6661" max="6661" width="19.7109375" style="62" customWidth="1"/>
    <col min="6662" max="6662" width="6.85546875" style="62" customWidth="1"/>
    <col min="6663" max="6663" width="3.85546875" style="62" customWidth="1"/>
    <col min="6664" max="6664" width="3.140625" style="62" customWidth="1"/>
    <col min="6665" max="6665" width="9.140625" style="62"/>
    <col min="6666" max="6666" width="10.28515625" style="62" customWidth="1"/>
    <col min="6667" max="6667" width="82.140625" style="62" customWidth="1"/>
    <col min="6668" max="6668" width="13.5703125" style="62" customWidth="1"/>
    <col min="6669" max="6912" width="9.140625" style="62"/>
    <col min="6913" max="6913" width="4.28515625" style="62" customWidth="1"/>
    <col min="6914" max="6914" width="6.5703125" style="62" customWidth="1"/>
    <col min="6915" max="6915" width="39" style="62" customWidth="1"/>
    <col min="6916" max="6916" width="60.7109375" style="62" customWidth="1"/>
    <col min="6917" max="6917" width="19.7109375" style="62" customWidth="1"/>
    <col min="6918" max="6918" width="6.85546875" style="62" customWidth="1"/>
    <col min="6919" max="6919" width="3.85546875" style="62" customWidth="1"/>
    <col min="6920" max="6920" width="3.140625" style="62" customWidth="1"/>
    <col min="6921" max="6921" width="9.140625" style="62"/>
    <col min="6922" max="6922" width="10.28515625" style="62" customWidth="1"/>
    <col min="6923" max="6923" width="82.140625" style="62" customWidth="1"/>
    <col min="6924" max="6924" width="13.5703125" style="62" customWidth="1"/>
    <col min="6925" max="7168" width="9.140625" style="62"/>
    <col min="7169" max="7169" width="4.28515625" style="62" customWidth="1"/>
    <col min="7170" max="7170" width="6.5703125" style="62" customWidth="1"/>
    <col min="7171" max="7171" width="39" style="62" customWidth="1"/>
    <col min="7172" max="7172" width="60.7109375" style="62" customWidth="1"/>
    <col min="7173" max="7173" width="19.7109375" style="62" customWidth="1"/>
    <col min="7174" max="7174" width="6.85546875" style="62" customWidth="1"/>
    <col min="7175" max="7175" width="3.85546875" style="62" customWidth="1"/>
    <col min="7176" max="7176" width="3.140625" style="62" customWidth="1"/>
    <col min="7177" max="7177" width="9.140625" style="62"/>
    <col min="7178" max="7178" width="10.28515625" style="62" customWidth="1"/>
    <col min="7179" max="7179" width="82.140625" style="62" customWidth="1"/>
    <col min="7180" max="7180" width="13.5703125" style="62" customWidth="1"/>
    <col min="7181" max="7424" width="9.140625" style="62"/>
    <col min="7425" max="7425" width="4.28515625" style="62" customWidth="1"/>
    <col min="7426" max="7426" width="6.5703125" style="62" customWidth="1"/>
    <col min="7427" max="7427" width="39" style="62" customWidth="1"/>
    <col min="7428" max="7428" width="60.7109375" style="62" customWidth="1"/>
    <col min="7429" max="7429" width="19.7109375" style="62" customWidth="1"/>
    <col min="7430" max="7430" width="6.85546875" style="62" customWidth="1"/>
    <col min="7431" max="7431" width="3.85546875" style="62" customWidth="1"/>
    <col min="7432" max="7432" width="3.140625" style="62" customWidth="1"/>
    <col min="7433" max="7433" width="9.140625" style="62"/>
    <col min="7434" max="7434" width="10.28515625" style="62" customWidth="1"/>
    <col min="7435" max="7435" width="82.140625" style="62" customWidth="1"/>
    <col min="7436" max="7436" width="13.5703125" style="62" customWidth="1"/>
    <col min="7437" max="7680" width="9.140625" style="62"/>
    <col min="7681" max="7681" width="4.28515625" style="62" customWidth="1"/>
    <col min="7682" max="7682" width="6.5703125" style="62" customWidth="1"/>
    <col min="7683" max="7683" width="39" style="62" customWidth="1"/>
    <col min="7684" max="7684" width="60.7109375" style="62" customWidth="1"/>
    <col min="7685" max="7685" width="19.7109375" style="62" customWidth="1"/>
    <col min="7686" max="7686" width="6.85546875" style="62" customWidth="1"/>
    <col min="7687" max="7687" width="3.85546875" style="62" customWidth="1"/>
    <col min="7688" max="7688" width="3.140625" style="62" customWidth="1"/>
    <col min="7689" max="7689" width="9.140625" style="62"/>
    <col min="7690" max="7690" width="10.28515625" style="62" customWidth="1"/>
    <col min="7691" max="7691" width="82.140625" style="62" customWidth="1"/>
    <col min="7692" max="7692" width="13.5703125" style="62" customWidth="1"/>
    <col min="7693" max="7936" width="9.140625" style="62"/>
    <col min="7937" max="7937" width="4.28515625" style="62" customWidth="1"/>
    <col min="7938" max="7938" width="6.5703125" style="62" customWidth="1"/>
    <col min="7939" max="7939" width="39" style="62" customWidth="1"/>
    <col min="7940" max="7940" width="60.7109375" style="62" customWidth="1"/>
    <col min="7941" max="7941" width="19.7109375" style="62" customWidth="1"/>
    <col min="7942" max="7942" width="6.85546875" style="62" customWidth="1"/>
    <col min="7943" max="7943" width="3.85546875" style="62" customWidth="1"/>
    <col min="7944" max="7944" width="3.140625" style="62" customWidth="1"/>
    <col min="7945" max="7945" width="9.140625" style="62"/>
    <col min="7946" max="7946" width="10.28515625" style="62" customWidth="1"/>
    <col min="7947" max="7947" width="82.140625" style="62" customWidth="1"/>
    <col min="7948" max="7948" width="13.5703125" style="62" customWidth="1"/>
    <col min="7949" max="8192" width="9.140625" style="62"/>
    <col min="8193" max="8193" width="4.28515625" style="62" customWidth="1"/>
    <col min="8194" max="8194" width="6.5703125" style="62" customWidth="1"/>
    <col min="8195" max="8195" width="39" style="62" customWidth="1"/>
    <col min="8196" max="8196" width="60.7109375" style="62" customWidth="1"/>
    <col min="8197" max="8197" width="19.7109375" style="62" customWidth="1"/>
    <col min="8198" max="8198" width="6.85546875" style="62" customWidth="1"/>
    <col min="8199" max="8199" width="3.85546875" style="62" customWidth="1"/>
    <col min="8200" max="8200" width="3.140625" style="62" customWidth="1"/>
    <col min="8201" max="8201" width="9.140625" style="62"/>
    <col min="8202" max="8202" width="10.28515625" style="62" customWidth="1"/>
    <col min="8203" max="8203" width="82.140625" style="62" customWidth="1"/>
    <col min="8204" max="8204" width="13.5703125" style="62" customWidth="1"/>
    <col min="8205" max="8448" width="9.140625" style="62"/>
    <col min="8449" max="8449" width="4.28515625" style="62" customWidth="1"/>
    <col min="8450" max="8450" width="6.5703125" style="62" customWidth="1"/>
    <col min="8451" max="8451" width="39" style="62" customWidth="1"/>
    <col min="8452" max="8452" width="60.7109375" style="62" customWidth="1"/>
    <col min="8453" max="8453" width="19.7109375" style="62" customWidth="1"/>
    <col min="8454" max="8454" width="6.85546875" style="62" customWidth="1"/>
    <col min="8455" max="8455" width="3.85546875" style="62" customWidth="1"/>
    <col min="8456" max="8456" width="3.140625" style="62" customWidth="1"/>
    <col min="8457" max="8457" width="9.140625" style="62"/>
    <col min="8458" max="8458" width="10.28515625" style="62" customWidth="1"/>
    <col min="8459" max="8459" width="82.140625" style="62" customWidth="1"/>
    <col min="8460" max="8460" width="13.5703125" style="62" customWidth="1"/>
    <col min="8461" max="8704" width="9.140625" style="62"/>
    <col min="8705" max="8705" width="4.28515625" style="62" customWidth="1"/>
    <col min="8706" max="8706" width="6.5703125" style="62" customWidth="1"/>
    <col min="8707" max="8707" width="39" style="62" customWidth="1"/>
    <col min="8708" max="8708" width="60.7109375" style="62" customWidth="1"/>
    <col min="8709" max="8709" width="19.7109375" style="62" customWidth="1"/>
    <col min="8710" max="8710" width="6.85546875" style="62" customWidth="1"/>
    <col min="8711" max="8711" width="3.85546875" style="62" customWidth="1"/>
    <col min="8712" max="8712" width="3.140625" style="62" customWidth="1"/>
    <col min="8713" max="8713" width="9.140625" style="62"/>
    <col min="8714" max="8714" width="10.28515625" style="62" customWidth="1"/>
    <col min="8715" max="8715" width="82.140625" style="62" customWidth="1"/>
    <col min="8716" max="8716" width="13.5703125" style="62" customWidth="1"/>
    <col min="8717" max="8960" width="9.140625" style="62"/>
    <col min="8961" max="8961" width="4.28515625" style="62" customWidth="1"/>
    <col min="8962" max="8962" width="6.5703125" style="62" customWidth="1"/>
    <col min="8963" max="8963" width="39" style="62" customWidth="1"/>
    <col min="8964" max="8964" width="60.7109375" style="62" customWidth="1"/>
    <col min="8965" max="8965" width="19.7109375" style="62" customWidth="1"/>
    <col min="8966" max="8966" width="6.85546875" style="62" customWidth="1"/>
    <col min="8967" max="8967" width="3.85546875" style="62" customWidth="1"/>
    <col min="8968" max="8968" width="3.140625" style="62" customWidth="1"/>
    <col min="8969" max="8969" width="9.140625" style="62"/>
    <col min="8970" max="8970" width="10.28515625" style="62" customWidth="1"/>
    <col min="8971" max="8971" width="82.140625" style="62" customWidth="1"/>
    <col min="8972" max="8972" width="13.5703125" style="62" customWidth="1"/>
    <col min="8973" max="9216" width="9.140625" style="62"/>
    <col min="9217" max="9217" width="4.28515625" style="62" customWidth="1"/>
    <col min="9218" max="9218" width="6.5703125" style="62" customWidth="1"/>
    <col min="9219" max="9219" width="39" style="62" customWidth="1"/>
    <col min="9220" max="9220" width="60.7109375" style="62" customWidth="1"/>
    <col min="9221" max="9221" width="19.7109375" style="62" customWidth="1"/>
    <col min="9222" max="9222" width="6.85546875" style="62" customWidth="1"/>
    <col min="9223" max="9223" width="3.85546875" style="62" customWidth="1"/>
    <col min="9224" max="9224" width="3.140625" style="62" customWidth="1"/>
    <col min="9225" max="9225" width="9.140625" style="62"/>
    <col min="9226" max="9226" width="10.28515625" style="62" customWidth="1"/>
    <col min="9227" max="9227" width="82.140625" style="62" customWidth="1"/>
    <col min="9228" max="9228" width="13.5703125" style="62" customWidth="1"/>
    <col min="9229" max="9472" width="9.140625" style="62"/>
    <col min="9473" max="9473" width="4.28515625" style="62" customWidth="1"/>
    <col min="9474" max="9474" width="6.5703125" style="62" customWidth="1"/>
    <col min="9475" max="9475" width="39" style="62" customWidth="1"/>
    <col min="9476" max="9476" width="60.7109375" style="62" customWidth="1"/>
    <col min="9477" max="9477" width="19.7109375" style="62" customWidth="1"/>
    <col min="9478" max="9478" width="6.85546875" style="62" customWidth="1"/>
    <col min="9479" max="9479" width="3.85546875" style="62" customWidth="1"/>
    <col min="9480" max="9480" width="3.140625" style="62" customWidth="1"/>
    <col min="9481" max="9481" width="9.140625" style="62"/>
    <col min="9482" max="9482" width="10.28515625" style="62" customWidth="1"/>
    <col min="9483" max="9483" width="82.140625" style="62" customWidth="1"/>
    <col min="9484" max="9484" width="13.5703125" style="62" customWidth="1"/>
    <col min="9485" max="9728" width="9.140625" style="62"/>
    <col min="9729" max="9729" width="4.28515625" style="62" customWidth="1"/>
    <col min="9730" max="9730" width="6.5703125" style="62" customWidth="1"/>
    <col min="9731" max="9731" width="39" style="62" customWidth="1"/>
    <col min="9732" max="9732" width="60.7109375" style="62" customWidth="1"/>
    <col min="9733" max="9733" width="19.7109375" style="62" customWidth="1"/>
    <col min="9734" max="9734" width="6.85546875" style="62" customWidth="1"/>
    <col min="9735" max="9735" width="3.85546875" style="62" customWidth="1"/>
    <col min="9736" max="9736" width="3.140625" style="62" customWidth="1"/>
    <col min="9737" max="9737" width="9.140625" style="62"/>
    <col min="9738" max="9738" width="10.28515625" style="62" customWidth="1"/>
    <col min="9739" max="9739" width="82.140625" style="62" customWidth="1"/>
    <col min="9740" max="9740" width="13.5703125" style="62" customWidth="1"/>
    <col min="9741" max="9984" width="9.140625" style="62"/>
    <col min="9985" max="9985" width="4.28515625" style="62" customWidth="1"/>
    <col min="9986" max="9986" width="6.5703125" style="62" customWidth="1"/>
    <col min="9987" max="9987" width="39" style="62" customWidth="1"/>
    <col min="9988" max="9988" width="60.7109375" style="62" customWidth="1"/>
    <col min="9989" max="9989" width="19.7109375" style="62" customWidth="1"/>
    <col min="9990" max="9990" width="6.85546875" style="62" customWidth="1"/>
    <col min="9991" max="9991" width="3.85546875" style="62" customWidth="1"/>
    <col min="9992" max="9992" width="3.140625" style="62" customWidth="1"/>
    <col min="9993" max="9993" width="9.140625" style="62"/>
    <col min="9994" max="9994" width="10.28515625" style="62" customWidth="1"/>
    <col min="9995" max="9995" width="82.140625" style="62" customWidth="1"/>
    <col min="9996" max="9996" width="13.5703125" style="62" customWidth="1"/>
    <col min="9997" max="10240" width="9.140625" style="62"/>
    <col min="10241" max="10241" width="4.28515625" style="62" customWidth="1"/>
    <col min="10242" max="10242" width="6.5703125" style="62" customWidth="1"/>
    <col min="10243" max="10243" width="39" style="62" customWidth="1"/>
    <col min="10244" max="10244" width="60.7109375" style="62" customWidth="1"/>
    <col min="10245" max="10245" width="19.7109375" style="62" customWidth="1"/>
    <col min="10246" max="10246" width="6.85546875" style="62" customWidth="1"/>
    <col min="10247" max="10247" width="3.85546875" style="62" customWidth="1"/>
    <col min="10248" max="10248" width="3.140625" style="62" customWidth="1"/>
    <col min="10249" max="10249" width="9.140625" style="62"/>
    <col min="10250" max="10250" width="10.28515625" style="62" customWidth="1"/>
    <col min="10251" max="10251" width="82.140625" style="62" customWidth="1"/>
    <col min="10252" max="10252" width="13.5703125" style="62" customWidth="1"/>
    <col min="10253" max="10496" width="9.140625" style="62"/>
    <col min="10497" max="10497" width="4.28515625" style="62" customWidth="1"/>
    <col min="10498" max="10498" width="6.5703125" style="62" customWidth="1"/>
    <col min="10499" max="10499" width="39" style="62" customWidth="1"/>
    <col min="10500" max="10500" width="60.7109375" style="62" customWidth="1"/>
    <col min="10501" max="10501" width="19.7109375" style="62" customWidth="1"/>
    <col min="10502" max="10502" width="6.85546875" style="62" customWidth="1"/>
    <col min="10503" max="10503" width="3.85546875" style="62" customWidth="1"/>
    <col min="10504" max="10504" width="3.140625" style="62" customWidth="1"/>
    <col min="10505" max="10505" width="9.140625" style="62"/>
    <col min="10506" max="10506" width="10.28515625" style="62" customWidth="1"/>
    <col min="10507" max="10507" width="82.140625" style="62" customWidth="1"/>
    <col min="10508" max="10508" width="13.5703125" style="62" customWidth="1"/>
    <col min="10509" max="10752" width="9.140625" style="62"/>
    <col min="10753" max="10753" width="4.28515625" style="62" customWidth="1"/>
    <col min="10754" max="10754" width="6.5703125" style="62" customWidth="1"/>
    <col min="10755" max="10755" width="39" style="62" customWidth="1"/>
    <col min="10756" max="10756" width="60.7109375" style="62" customWidth="1"/>
    <col min="10757" max="10757" width="19.7109375" style="62" customWidth="1"/>
    <col min="10758" max="10758" width="6.85546875" style="62" customWidth="1"/>
    <col min="10759" max="10759" width="3.85546875" style="62" customWidth="1"/>
    <col min="10760" max="10760" width="3.140625" style="62" customWidth="1"/>
    <col min="10761" max="10761" width="9.140625" style="62"/>
    <col min="10762" max="10762" width="10.28515625" style="62" customWidth="1"/>
    <col min="10763" max="10763" width="82.140625" style="62" customWidth="1"/>
    <col min="10764" max="10764" width="13.5703125" style="62" customWidth="1"/>
    <col min="10765" max="11008" width="9.140625" style="62"/>
    <col min="11009" max="11009" width="4.28515625" style="62" customWidth="1"/>
    <col min="11010" max="11010" width="6.5703125" style="62" customWidth="1"/>
    <col min="11011" max="11011" width="39" style="62" customWidth="1"/>
    <col min="11012" max="11012" width="60.7109375" style="62" customWidth="1"/>
    <col min="11013" max="11013" width="19.7109375" style="62" customWidth="1"/>
    <col min="11014" max="11014" width="6.85546875" style="62" customWidth="1"/>
    <col min="11015" max="11015" width="3.85546875" style="62" customWidth="1"/>
    <col min="11016" max="11016" width="3.140625" style="62" customWidth="1"/>
    <col min="11017" max="11017" width="9.140625" style="62"/>
    <col min="11018" max="11018" width="10.28515625" style="62" customWidth="1"/>
    <col min="11019" max="11019" width="82.140625" style="62" customWidth="1"/>
    <col min="11020" max="11020" width="13.5703125" style="62" customWidth="1"/>
    <col min="11021" max="11264" width="9.140625" style="62"/>
    <col min="11265" max="11265" width="4.28515625" style="62" customWidth="1"/>
    <col min="11266" max="11266" width="6.5703125" style="62" customWidth="1"/>
    <col min="11267" max="11267" width="39" style="62" customWidth="1"/>
    <col min="11268" max="11268" width="60.7109375" style="62" customWidth="1"/>
    <col min="11269" max="11269" width="19.7109375" style="62" customWidth="1"/>
    <col min="11270" max="11270" width="6.85546875" style="62" customWidth="1"/>
    <col min="11271" max="11271" width="3.85546875" style="62" customWidth="1"/>
    <col min="11272" max="11272" width="3.140625" style="62" customWidth="1"/>
    <col min="11273" max="11273" width="9.140625" style="62"/>
    <col min="11274" max="11274" width="10.28515625" style="62" customWidth="1"/>
    <col min="11275" max="11275" width="82.140625" style="62" customWidth="1"/>
    <col min="11276" max="11276" width="13.5703125" style="62" customWidth="1"/>
    <col min="11277" max="11520" width="9.140625" style="62"/>
    <col min="11521" max="11521" width="4.28515625" style="62" customWidth="1"/>
    <col min="11522" max="11522" width="6.5703125" style="62" customWidth="1"/>
    <col min="11523" max="11523" width="39" style="62" customWidth="1"/>
    <col min="11524" max="11524" width="60.7109375" style="62" customWidth="1"/>
    <col min="11525" max="11525" width="19.7109375" style="62" customWidth="1"/>
    <col min="11526" max="11526" width="6.85546875" style="62" customWidth="1"/>
    <col min="11527" max="11527" width="3.85546875" style="62" customWidth="1"/>
    <col min="11528" max="11528" width="3.140625" style="62" customWidth="1"/>
    <col min="11529" max="11529" width="9.140625" style="62"/>
    <col min="11530" max="11530" width="10.28515625" style="62" customWidth="1"/>
    <col min="11531" max="11531" width="82.140625" style="62" customWidth="1"/>
    <col min="11532" max="11532" width="13.5703125" style="62" customWidth="1"/>
    <col min="11533" max="11776" width="9.140625" style="62"/>
    <col min="11777" max="11777" width="4.28515625" style="62" customWidth="1"/>
    <col min="11778" max="11778" width="6.5703125" style="62" customWidth="1"/>
    <col min="11779" max="11779" width="39" style="62" customWidth="1"/>
    <col min="11780" max="11780" width="60.7109375" style="62" customWidth="1"/>
    <col min="11781" max="11781" width="19.7109375" style="62" customWidth="1"/>
    <col min="11782" max="11782" width="6.85546875" style="62" customWidth="1"/>
    <col min="11783" max="11783" width="3.85546875" style="62" customWidth="1"/>
    <col min="11784" max="11784" width="3.140625" style="62" customWidth="1"/>
    <col min="11785" max="11785" width="9.140625" style="62"/>
    <col min="11786" max="11786" width="10.28515625" style="62" customWidth="1"/>
    <col min="11787" max="11787" width="82.140625" style="62" customWidth="1"/>
    <col min="11788" max="11788" width="13.5703125" style="62" customWidth="1"/>
    <col min="11789" max="12032" width="9.140625" style="62"/>
    <col min="12033" max="12033" width="4.28515625" style="62" customWidth="1"/>
    <col min="12034" max="12034" width="6.5703125" style="62" customWidth="1"/>
    <col min="12035" max="12035" width="39" style="62" customWidth="1"/>
    <col min="12036" max="12036" width="60.7109375" style="62" customWidth="1"/>
    <col min="12037" max="12037" width="19.7109375" style="62" customWidth="1"/>
    <col min="12038" max="12038" width="6.85546875" style="62" customWidth="1"/>
    <col min="12039" max="12039" width="3.85546875" style="62" customWidth="1"/>
    <col min="12040" max="12040" width="3.140625" style="62" customWidth="1"/>
    <col min="12041" max="12041" width="9.140625" style="62"/>
    <col min="12042" max="12042" width="10.28515625" style="62" customWidth="1"/>
    <col min="12043" max="12043" width="82.140625" style="62" customWidth="1"/>
    <col min="12044" max="12044" width="13.5703125" style="62" customWidth="1"/>
    <col min="12045" max="12288" width="9.140625" style="62"/>
    <col min="12289" max="12289" width="4.28515625" style="62" customWidth="1"/>
    <col min="12290" max="12290" width="6.5703125" style="62" customWidth="1"/>
    <col min="12291" max="12291" width="39" style="62" customWidth="1"/>
    <col min="12292" max="12292" width="60.7109375" style="62" customWidth="1"/>
    <col min="12293" max="12293" width="19.7109375" style="62" customWidth="1"/>
    <col min="12294" max="12294" width="6.85546875" style="62" customWidth="1"/>
    <col min="12295" max="12295" width="3.85546875" style="62" customWidth="1"/>
    <col min="12296" max="12296" width="3.140625" style="62" customWidth="1"/>
    <col min="12297" max="12297" width="9.140625" style="62"/>
    <col min="12298" max="12298" width="10.28515625" style="62" customWidth="1"/>
    <col min="12299" max="12299" width="82.140625" style="62" customWidth="1"/>
    <col min="12300" max="12300" width="13.5703125" style="62" customWidth="1"/>
    <col min="12301" max="12544" width="9.140625" style="62"/>
    <col min="12545" max="12545" width="4.28515625" style="62" customWidth="1"/>
    <col min="12546" max="12546" width="6.5703125" style="62" customWidth="1"/>
    <col min="12547" max="12547" width="39" style="62" customWidth="1"/>
    <col min="12548" max="12548" width="60.7109375" style="62" customWidth="1"/>
    <col min="12549" max="12549" width="19.7109375" style="62" customWidth="1"/>
    <col min="12550" max="12550" width="6.85546875" style="62" customWidth="1"/>
    <col min="12551" max="12551" width="3.85546875" style="62" customWidth="1"/>
    <col min="12552" max="12552" width="3.140625" style="62" customWidth="1"/>
    <col min="12553" max="12553" width="9.140625" style="62"/>
    <col min="12554" max="12554" width="10.28515625" style="62" customWidth="1"/>
    <col min="12555" max="12555" width="82.140625" style="62" customWidth="1"/>
    <col min="12556" max="12556" width="13.5703125" style="62" customWidth="1"/>
    <col min="12557" max="12800" width="9.140625" style="62"/>
    <col min="12801" max="12801" width="4.28515625" style="62" customWidth="1"/>
    <col min="12802" max="12802" width="6.5703125" style="62" customWidth="1"/>
    <col min="12803" max="12803" width="39" style="62" customWidth="1"/>
    <col min="12804" max="12804" width="60.7109375" style="62" customWidth="1"/>
    <col min="12805" max="12805" width="19.7109375" style="62" customWidth="1"/>
    <col min="12806" max="12806" width="6.85546875" style="62" customWidth="1"/>
    <col min="12807" max="12807" width="3.85546875" style="62" customWidth="1"/>
    <col min="12808" max="12808" width="3.140625" style="62" customWidth="1"/>
    <col min="12809" max="12809" width="9.140625" style="62"/>
    <col min="12810" max="12810" width="10.28515625" style="62" customWidth="1"/>
    <col min="12811" max="12811" width="82.140625" style="62" customWidth="1"/>
    <col min="12812" max="12812" width="13.5703125" style="62" customWidth="1"/>
    <col min="12813" max="13056" width="9.140625" style="62"/>
    <col min="13057" max="13057" width="4.28515625" style="62" customWidth="1"/>
    <col min="13058" max="13058" width="6.5703125" style="62" customWidth="1"/>
    <col min="13059" max="13059" width="39" style="62" customWidth="1"/>
    <col min="13060" max="13060" width="60.7109375" style="62" customWidth="1"/>
    <col min="13061" max="13061" width="19.7109375" style="62" customWidth="1"/>
    <col min="13062" max="13062" width="6.85546875" style="62" customWidth="1"/>
    <col min="13063" max="13063" width="3.85546875" style="62" customWidth="1"/>
    <col min="13064" max="13064" width="3.140625" style="62" customWidth="1"/>
    <col min="13065" max="13065" width="9.140625" style="62"/>
    <col min="13066" max="13066" width="10.28515625" style="62" customWidth="1"/>
    <col min="13067" max="13067" width="82.140625" style="62" customWidth="1"/>
    <col min="13068" max="13068" width="13.5703125" style="62" customWidth="1"/>
    <col min="13069" max="13312" width="9.140625" style="62"/>
    <col min="13313" max="13313" width="4.28515625" style="62" customWidth="1"/>
    <col min="13314" max="13314" width="6.5703125" style="62" customWidth="1"/>
    <col min="13315" max="13315" width="39" style="62" customWidth="1"/>
    <col min="13316" max="13316" width="60.7109375" style="62" customWidth="1"/>
    <col min="13317" max="13317" width="19.7109375" style="62" customWidth="1"/>
    <col min="13318" max="13318" width="6.85546875" style="62" customWidth="1"/>
    <col min="13319" max="13319" width="3.85546875" style="62" customWidth="1"/>
    <col min="13320" max="13320" width="3.140625" style="62" customWidth="1"/>
    <col min="13321" max="13321" width="9.140625" style="62"/>
    <col min="13322" max="13322" width="10.28515625" style="62" customWidth="1"/>
    <col min="13323" max="13323" width="82.140625" style="62" customWidth="1"/>
    <col min="13324" max="13324" width="13.5703125" style="62" customWidth="1"/>
    <col min="13325" max="13568" width="9.140625" style="62"/>
    <col min="13569" max="13569" width="4.28515625" style="62" customWidth="1"/>
    <col min="13570" max="13570" width="6.5703125" style="62" customWidth="1"/>
    <col min="13571" max="13571" width="39" style="62" customWidth="1"/>
    <col min="13572" max="13572" width="60.7109375" style="62" customWidth="1"/>
    <col min="13573" max="13573" width="19.7109375" style="62" customWidth="1"/>
    <col min="13574" max="13574" width="6.85546875" style="62" customWidth="1"/>
    <col min="13575" max="13575" width="3.85546875" style="62" customWidth="1"/>
    <col min="13576" max="13576" width="3.140625" style="62" customWidth="1"/>
    <col min="13577" max="13577" width="9.140625" style="62"/>
    <col min="13578" max="13578" width="10.28515625" style="62" customWidth="1"/>
    <col min="13579" max="13579" width="82.140625" style="62" customWidth="1"/>
    <col min="13580" max="13580" width="13.5703125" style="62" customWidth="1"/>
    <col min="13581" max="13824" width="9.140625" style="62"/>
    <col min="13825" max="13825" width="4.28515625" style="62" customWidth="1"/>
    <col min="13826" max="13826" width="6.5703125" style="62" customWidth="1"/>
    <col min="13827" max="13827" width="39" style="62" customWidth="1"/>
    <col min="13828" max="13828" width="60.7109375" style="62" customWidth="1"/>
    <col min="13829" max="13829" width="19.7109375" style="62" customWidth="1"/>
    <col min="13830" max="13830" width="6.85546875" style="62" customWidth="1"/>
    <col min="13831" max="13831" width="3.85546875" style="62" customWidth="1"/>
    <col min="13832" max="13832" width="3.140625" style="62" customWidth="1"/>
    <col min="13833" max="13833" width="9.140625" style="62"/>
    <col min="13834" max="13834" width="10.28515625" style="62" customWidth="1"/>
    <col min="13835" max="13835" width="82.140625" style="62" customWidth="1"/>
    <col min="13836" max="13836" width="13.5703125" style="62" customWidth="1"/>
    <col min="13837" max="14080" width="9.140625" style="62"/>
    <col min="14081" max="14081" width="4.28515625" style="62" customWidth="1"/>
    <col min="14082" max="14082" width="6.5703125" style="62" customWidth="1"/>
    <col min="14083" max="14083" width="39" style="62" customWidth="1"/>
    <col min="14084" max="14084" width="60.7109375" style="62" customWidth="1"/>
    <col min="14085" max="14085" width="19.7109375" style="62" customWidth="1"/>
    <col min="14086" max="14086" width="6.85546875" style="62" customWidth="1"/>
    <col min="14087" max="14087" width="3.85546875" style="62" customWidth="1"/>
    <col min="14088" max="14088" width="3.140625" style="62" customWidth="1"/>
    <col min="14089" max="14089" width="9.140625" style="62"/>
    <col min="14090" max="14090" width="10.28515625" style="62" customWidth="1"/>
    <col min="14091" max="14091" width="82.140625" style="62" customWidth="1"/>
    <col min="14092" max="14092" width="13.5703125" style="62" customWidth="1"/>
    <col min="14093" max="14336" width="9.140625" style="62"/>
    <col min="14337" max="14337" width="4.28515625" style="62" customWidth="1"/>
    <col min="14338" max="14338" width="6.5703125" style="62" customWidth="1"/>
    <col min="14339" max="14339" width="39" style="62" customWidth="1"/>
    <col min="14340" max="14340" width="60.7109375" style="62" customWidth="1"/>
    <col min="14341" max="14341" width="19.7109375" style="62" customWidth="1"/>
    <col min="14342" max="14342" width="6.85546875" style="62" customWidth="1"/>
    <col min="14343" max="14343" width="3.85546875" style="62" customWidth="1"/>
    <col min="14344" max="14344" width="3.140625" style="62" customWidth="1"/>
    <col min="14345" max="14345" width="9.140625" style="62"/>
    <col min="14346" max="14346" width="10.28515625" style="62" customWidth="1"/>
    <col min="14347" max="14347" width="82.140625" style="62" customWidth="1"/>
    <col min="14348" max="14348" width="13.5703125" style="62" customWidth="1"/>
    <col min="14349" max="14592" width="9.140625" style="62"/>
    <col min="14593" max="14593" width="4.28515625" style="62" customWidth="1"/>
    <col min="14594" max="14594" width="6.5703125" style="62" customWidth="1"/>
    <col min="14595" max="14595" width="39" style="62" customWidth="1"/>
    <col min="14596" max="14596" width="60.7109375" style="62" customWidth="1"/>
    <col min="14597" max="14597" width="19.7109375" style="62" customWidth="1"/>
    <col min="14598" max="14598" width="6.85546875" style="62" customWidth="1"/>
    <col min="14599" max="14599" width="3.85546875" style="62" customWidth="1"/>
    <col min="14600" max="14600" width="3.140625" style="62" customWidth="1"/>
    <col min="14601" max="14601" width="9.140625" style="62"/>
    <col min="14602" max="14602" width="10.28515625" style="62" customWidth="1"/>
    <col min="14603" max="14603" width="82.140625" style="62" customWidth="1"/>
    <col min="14604" max="14604" width="13.5703125" style="62" customWidth="1"/>
    <col min="14605" max="14848" width="9.140625" style="62"/>
    <col min="14849" max="14849" width="4.28515625" style="62" customWidth="1"/>
    <col min="14850" max="14850" width="6.5703125" style="62" customWidth="1"/>
    <col min="14851" max="14851" width="39" style="62" customWidth="1"/>
    <col min="14852" max="14852" width="60.7109375" style="62" customWidth="1"/>
    <col min="14853" max="14853" width="19.7109375" style="62" customWidth="1"/>
    <col min="14854" max="14854" width="6.85546875" style="62" customWidth="1"/>
    <col min="14855" max="14855" width="3.85546875" style="62" customWidth="1"/>
    <col min="14856" max="14856" width="3.140625" style="62" customWidth="1"/>
    <col min="14857" max="14857" width="9.140625" style="62"/>
    <col min="14858" max="14858" width="10.28515625" style="62" customWidth="1"/>
    <col min="14859" max="14859" width="82.140625" style="62" customWidth="1"/>
    <col min="14860" max="14860" width="13.5703125" style="62" customWidth="1"/>
    <col min="14861" max="15104" width="9.140625" style="62"/>
    <col min="15105" max="15105" width="4.28515625" style="62" customWidth="1"/>
    <col min="15106" max="15106" width="6.5703125" style="62" customWidth="1"/>
    <col min="15107" max="15107" width="39" style="62" customWidth="1"/>
    <col min="15108" max="15108" width="60.7109375" style="62" customWidth="1"/>
    <col min="15109" max="15109" width="19.7109375" style="62" customWidth="1"/>
    <col min="15110" max="15110" width="6.85546875" style="62" customWidth="1"/>
    <col min="15111" max="15111" width="3.85546875" style="62" customWidth="1"/>
    <col min="15112" max="15112" width="3.140625" style="62" customWidth="1"/>
    <col min="15113" max="15113" width="9.140625" style="62"/>
    <col min="15114" max="15114" width="10.28515625" style="62" customWidth="1"/>
    <col min="15115" max="15115" width="82.140625" style="62" customWidth="1"/>
    <col min="15116" max="15116" width="13.5703125" style="62" customWidth="1"/>
    <col min="15117" max="15360" width="9.140625" style="62"/>
    <col min="15361" max="15361" width="4.28515625" style="62" customWidth="1"/>
    <col min="15362" max="15362" width="6.5703125" style="62" customWidth="1"/>
    <col min="15363" max="15363" width="39" style="62" customWidth="1"/>
    <col min="15364" max="15364" width="60.7109375" style="62" customWidth="1"/>
    <col min="15365" max="15365" width="19.7109375" style="62" customWidth="1"/>
    <col min="15366" max="15366" width="6.85546875" style="62" customWidth="1"/>
    <col min="15367" max="15367" width="3.85546875" style="62" customWidth="1"/>
    <col min="15368" max="15368" width="3.140625" style="62" customWidth="1"/>
    <col min="15369" max="15369" width="9.140625" style="62"/>
    <col min="15370" max="15370" width="10.28515625" style="62" customWidth="1"/>
    <col min="15371" max="15371" width="82.140625" style="62" customWidth="1"/>
    <col min="15372" max="15372" width="13.5703125" style="62" customWidth="1"/>
    <col min="15373" max="15616" width="9.140625" style="62"/>
    <col min="15617" max="15617" width="4.28515625" style="62" customWidth="1"/>
    <col min="15618" max="15618" width="6.5703125" style="62" customWidth="1"/>
    <col min="15619" max="15619" width="39" style="62" customWidth="1"/>
    <col min="15620" max="15620" width="60.7109375" style="62" customWidth="1"/>
    <col min="15621" max="15621" width="19.7109375" style="62" customWidth="1"/>
    <col min="15622" max="15622" width="6.85546875" style="62" customWidth="1"/>
    <col min="15623" max="15623" width="3.85546875" style="62" customWidth="1"/>
    <col min="15624" max="15624" width="3.140625" style="62" customWidth="1"/>
    <col min="15625" max="15625" width="9.140625" style="62"/>
    <col min="15626" max="15626" width="10.28515625" style="62" customWidth="1"/>
    <col min="15627" max="15627" width="82.140625" style="62" customWidth="1"/>
    <col min="15628" max="15628" width="13.5703125" style="62" customWidth="1"/>
    <col min="15629" max="15872" width="9.140625" style="62"/>
    <col min="15873" max="15873" width="4.28515625" style="62" customWidth="1"/>
    <col min="15874" max="15874" width="6.5703125" style="62" customWidth="1"/>
    <col min="15875" max="15875" width="39" style="62" customWidth="1"/>
    <col min="15876" max="15876" width="60.7109375" style="62" customWidth="1"/>
    <col min="15877" max="15877" width="19.7109375" style="62" customWidth="1"/>
    <col min="15878" max="15878" width="6.85546875" style="62" customWidth="1"/>
    <col min="15879" max="15879" width="3.85546875" style="62" customWidth="1"/>
    <col min="15880" max="15880" width="3.140625" style="62" customWidth="1"/>
    <col min="15881" max="15881" width="9.140625" style="62"/>
    <col min="15882" max="15882" width="10.28515625" style="62" customWidth="1"/>
    <col min="15883" max="15883" width="82.140625" style="62" customWidth="1"/>
    <col min="15884" max="15884" width="13.5703125" style="62" customWidth="1"/>
    <col min="15885" max="16128" width="9.140625" style="62"/>
    <col min="16129" max="16129" width="4.28515625" style="62" customWidth="1"/>
    <col min="16130" max="16130" width="6.5703125" style="62" customWidth="1"/>
    <col min="16131" max="16131" width="39" style="62" customWidth="1"/>
    <col min="16132" max="16132" width="60.7109375" style="62" customWidth="1"/>
    <col min="16133" max="16133" width="19.7109375" style="62" customWidth="1"/>
    <col min="16134" max="16134" width="6.85546875" style="62" customWidth="1"/>
    <col min="16135" max="16135" width="3.85546875" style="62" customWidth="1"/>
    <col min="16136" max="16136" width="3.140625" style="62" customWidth="1"/>
    <col min="16137" max="16137" width="9.140625" style="62"/>
    <col min="16138" max="16138" width="10.28515625" style="62" customWidth="1"/>
    <col min="16139" max="16139" width="82.140625" style="62" customWidth="1"/>
    <col min="16140" max="16140" width="13.5703125" style="62" customWidth="1"/>
    <col min="16141" max="16384" width="9.140625" style="62"/>
  </cols>
  <sheetData>
    <row r="1" spans="3:12" ht="28.5">
      <c r="C1" s="63" t="s">
        <v>30</v>
      </c>
      <c r="D1" s="64"/>
      <c r="E1" s="64"/>
    </row>
    <row r="2" spans="3:12">
      <c r="C2" s="62" t="s">
        <v>31</v>
      </c>
    </row>
    <row r="5" spans="3:12" ht="18">
      <c r="C5" s="287" t="str">
        <f>'Революции, 13'!$C$5</f>
        <v>Отчёт о проделанной работе за 2018 год</v>
      </c>
      <c r="D5" s="288"/>
    </row>
    <row r="6" spans="3:12" ht="18">
      <c r="C6" s="287" t="s">
        <v>32</v>
      </c>
      <c r="D6" s="288"/>
    </row>
    <row r="7" spans="3:12" ht="18.75">
      <c r="C7" s="65" t="s">
        <v>33</v>
      </c>
      <c r="D7" s="289" t="s">
        <v>132</v>
      </c>
      <c r="E7" s="289"/>
    </row>
    <row r="8" spans="3:12" ht="18.75">
      <c r="C8" s="374" t="s">
        <v>670</v>
      </c>
      <c r="D8" s="375" t="s">
        <v>35</v>
      </c>
      <c r="E8" s="375">
        <f>E9+E10</f>
        <v>2087.6999999999998</v>
      </c>
    </row>
    <row r="9" spans="3:12" ht="15.75">
      <c r="C9" s="66" t="s">
        <v>34</v>
      </c>
      <c r="D9" s="67" t="s">
        <v>35</v>
      </c>
      <c r="E9" s="65">
        <v>1846</v>
      </c>
    </row>
    <row r="10" spans="3:12" ht="15.75">
      <c r="C10" s="376" t="s">
        <v>659</v>
      </c>
      <c r="D10" s="67" t="s">
        <v>35</v>
      </c>
      <c r="E10" s="65">
        <v>241.7</v>
      </c>
      <c r="I10" s="377" t="s">
        <v>667</v>
      </c>
      <c r="J10" s="377"/>
      <c r="K10" s="62">
        <f>E10*E12</f>
        <v>2876.23</v>
      </c>
    </row>
    <row r="11" spans="3:12" ht="15.75">
      <c r="C11" s="66" t="s">
        <v>36</v>
      </c>
      <c r="D11" s="67" t="s">
        <v>37</v>
      </c>
      <c r="E11" s="65">
        <v>13.6</v>
      </c>
      <c r="I11" s="290" t="s">
        <v>38</v>
      </c>
      <c r="J11" s="290"/>
      <c r="K11" s="62">
        <f>E9*E12</f>
        <v>21967.4</v>
      </c>
      <c r="L11" s="68"/>
    </row>
    <row r="12" spans="3:12" ht="15.75">
      <c r="C12" s="66" t="s">
        <v>509</v>
      </c>
      <c r="D12" s="67" t="s">
        <v>37</v>
      </c>
      <c r="E12" s="65">
        <v>11.9</v>
      </c>
      <c r="I12" s="377" t="s">
        <v>542</v>
      </c>
      <c r="J12" s="377"/>
      <c r="K12" s="62">
        <f>E8*E12</f>
        <v>24843.629999999997</v>
      </c>
      <c r="L12" s="68"/>
    </row>
    <row r="13" spans="3:12" ht="15.75">
      <c r="C13" s="378" t="s">
        <v>39</v>
      </c>
      <c r="D13" s="70" t="s">
        <v>549</v>
      </c>
      <c r="E13" s="71">
        <f>K12*5</f>
        <v>124218.15</v>
      </c>
      <c r="I13" s="291" t="s">
        <v>40</v>
      </c>
      <c r="J13" s="291"/>
      <c r="K13" s="72">
        <v>34205.53</v>
      </c>
      <c r="L13" s="68"/>
    </row>
    <row r="14" spans="3:12" ht="15.75">
      <c r="C14" s="376" t="s">
        <v>660</v>
      </c>
      <c r="D14" s="70" t="s">
        <v>549</v>
      </c>
      <c r="E14" s="71">
        <f>K10*5</f>
        <v>14381.15</v>
      </c>
      <c r="I14" s="291" t="s">
        <v>656</v>
      </c>
      <c r="J14" s="291"/>
      <c r="K14" s="72">
        <f>9039.58</f>
        <v>9039.58</v>
      </c>
      <c r="L14" s="68"/>
    </row>
    <row r="15" spans="3:12" ht="15.75">
      <c r="C15" s="378" t="s">
        <v>661</v>
      </c>
      <c r="D15" s="70" t="s">
        <v>549</v>
      </c>
      <c r="E15" s="71">
        <f>E13-K13-K14</f>
        <v>80973.039999999994</v>
      </c>
      <c r="I15" s="73" t="s">
        <v>42</v>
      </c>
      <c r="J15" s="73"/>
      <c r="K15" s="64">
        <v>34251.89</v>
      </c>
      <c r="L15" s="68"/>
    </row>
    <row r="16" spans="3:12" ht="19.5" thickBot="1">
      <c r="C16" s="74"/>
      <c r="D16" s="75"/>
      <c r="I16" s="286" t="str">
        <f>D7</f>
        <v>г.Ростов ул.Ленинская д.51</v>
      </c>
      <c r="J16" s="286"/>
      <c r="K16" s="286"/>
      <c r="L16" s="286"/>
    </row>
    <row r="17" spans="2:13" ht="15.75" thickBot="1">
      <c r="B17" s="76" t="s">
        <v>43</v>
      </c>
      <c r="C17" s="77" t="s">
        <v>44</v>
      </c>
      <c r="D17" s="78" t="s">
        <v>45</v>
      </c>
      <c r="E17" s="77" t="s">
        <v>46</v>
      </c>
      <c r="I17" s="79" t="s">
        <v>0</v>
      </c>
      <c r="J17" s="79" t="s">
        <v>1</v>
      </c>
      <c r="K17" s="79" t="s">
        <v>2</v>
      </c>
      <c r="L17" s="79" t="s">
        <v>3</v>
      </c>
      <c r="M17" s="80"/>
    </row>
    <row r="18" spans="2:13" ht="16.5" customHeight="1">
      <c r="B18" s="270" t="s">
        <v>47</v>
      </c>
      <c r="C18" s="280" t="s">
        <v>48</v>
      </c>
      <c r="D18" s="281"/>
      <c r="E18" s="276">
        <f>E13/F31*F18</f>
        <v>18789.3</v>
      </c>
      <c r="F18" s="276">
        <v>1.8</v>
      </c>
      <c r="I18" s="82" t="s">
        <v>133</v>
      </c>
      <c r="J18" s="83">
        <v>43321</v>
      </c>
      <c r="K18" s="84" t="s">
        <v>134</v>
      </c>
      <c r="L18" s="85">
        <v>16</v>
      </c>
      <c r="M18" s="85"/>
    </row>
    <row r="19" spans="2:13" ht="60" customHeight="1" thickBot="1">
      <c r="B19" s="271"/>
      <c r="C19" s="282" t="s">
        <v>676</v>
      </c>
      <c r="D19" s="283"/>
      <c r="E19" s="277"/>
      <c r="F19" s="277"/>
      <c r="I19" s="82" t="s">
        <v>149</v>
      </c>
      <c r="J19" s="83">
        <v>43339</v>
      </c>
      <c r="K19" s="87" t="s">
        <v>150</v>
      </c>
      <c r="L19" s="85">
        <v>7</v>
      </c>
      <c r="M19" s="85"/>
    </row>
    <row r="20" spans="2:13" ht="16.5" customHeight="1">
      <c r="B20" s="270" t="s">
        <v>49</v>
      </c>
      <c r="C20" s="280" t="s">
        <v>50</v>
      </c>
      <c r="D20" s="285"/>
      <c r="E20" s="88">
        <f>E21+E22+E23+E24+E25</f>
        <v>41754</v>
      </c>
      <c r="F20" s="88">
        <f>F21+F22+F23+F24+F25</f>
        <v>4</v>
      </c>
      <c r="I20" s="85"/>
      <c r="J20" s="499">
        <v>43357</v>
      </c>
      <c r="K20" s="500" t="s">
        <v>155</v>
      </c>
      <c r="L20" s="85"/>
      <c r="M20" s="85"/>
    </row>
    <row r="21" spans="2:13" ht="45">
      <c r="B21" s="284"/>
      <c r="C21" s="91" t="s">
        <v>51</v>
      </c>
      <c r="D21" s="92" t="s">
        <v>52</v>
      </c>
      <c r="E21" s="93">
        <f>E13/F31*F21</f>
        <v>14613.9</v>
      </c>
      <c r="F21" s="93">
        <v>1.4</v>
      </c>
      <c r="I21" s="82">
        <v>1192</v>
      </c>
      <c r="J21" s="83">
        <v>43339</v>
      </c>
      <c r="K21" s="87" t="s">
        <v>189</v>
      </c>
      <c r="L21" s="85">
        <v>7</v>
      </c>
      <c r="M21" s="85"/>
    </row>
    <row r="22" spans="2:13" ht="28.5" customHeight="1">
      <c r="B22" s="284"/>
      <c r="C22" s="91" t="s">
        <v>53</v>
      </c>
      <c r="D22" s="96"/>
      <c r="E22" s="93">
        <f>E13/F32*F22</f>
        <v>0</v>
      </c>
      <c r="F22" s="93">
        <v>0</v>
      </c>
      <c r="I22" s="82">
        <v>1193</v>
      </c>
      <c r="J22" s="83">
        <v>43339</v>
      </c>
      <c r="K22" s="87" t="s">
        <v>190</v>
      </c>
      <c r="L22" s="85">
        <v>17</v>
      </c>
      <c r="M22" s="85"/>
    </row>
    <row r="23" spans="2:13" ht="61.5" customHeight="1">
      <c r="B23" s="284"/>
      <c r="C23" s="91" t="s">
        <v>54</v>
      </c>
      <c r="D23" s="96" t="s">
        <v>55</v>
      </c>
      <c r="E23" s="93">
        <f>E13/F31*F23</f>
        <v>13570.050000000001</v>
      </c>
      <c r="F23" s="93">
        <v>1.3</v>
      </c>
      <c r="I23" s="82">
        <v>1197</v>
      </c>
      <c r="J23" s="83">
        <v>43340</v>
      </c>
      <c r="K23" s="87" t="s">
        <v>191</v>
      </c>
      <c r="L23" s="85">
        <v>7</v>
      </c>
      <c r="M23" s="85"/>
    </row>
    <row r="24" spans="2:13" ht="45">
      <c r="B24" s="284"/>
      <c r="C24" s="91" t="s">
        <v>56</v>
      </c>
      <c r="D24" s="96" t="s">
        <v>57</v>
      </c>
      <c r="E24" s="93">
        <f>E13/F31*F24</f>
        <v>7306.95</v>
      </c>
      <c r="F24" s="93">
        <v>0.7</v>
      </c>
      <c r="I24" s="82"/>
      <c r="J24" s="83"/>
      <c r="K24" s="87" t="s">
        <v>266</v>
      </c>
      <c r="L24" s="85"/>
      <c r="M24" s="85"/>
    </row>
    <row r="25" spans="2:13" ht="30.75" customHeight="1" thickBot="1">
      <c r="B25" s="271"/>
      <c r="C25" s="99" t="s">
        <v>58</v>
      </c>
      <c r="D25" s="100" t="s">
        <v>59</v>
      </c>
      <c r="E25" s="101">
        <f>E13/F31*F25</f>
        <v>6263.0999999999995</v>
      </c>
      <c r="F25" s="101">
        <v>0.6</v>
      </c>
      <c r="I25" s="82">
        <v>1250</v>
      </c>
      <c r="J25" s="83">
        <v>43319</v>
      </c>
      <c r="K25" s="87" t="s">
        <v>192</v>
      </c>
      <c r="L25" s="131" t="s">
        <v>193</v>
      </c>
      <c r="M25" s="85"/>
    </row>
    <row r="26" spans="2:13" ht="44.25" customHeight="1">
      <c r="B26" s="270">
        <v>3</v>
      </c>
      <c r="C26" s="272" t="s">
        <v>60</v>
      </c>
      <c r="D26" s="274" t="s">
        <v>61</v>
      </c>
      <c r="E26" s="276">
        <f>E13/F31*F26</f>
        <v>20877</v>
      </c>
      <c r="F26" s="276">
        <v>2</v>
      </c>
      <c r="I26" s="82">
        <v>1251</v>
      </c>
      <c r="J26" s="83">
        <v>43350</v>
      </c>
      <c r="K26" s="84" t="s">
        <v>194</v>
      </c>
      <c r="L26" s="85" t="s">
        <v>195</v>
      </c>
      <c r="M26" s="85"/>
    </row>
    <row r="27" spans="2:13" ht="15.75" thickBot="1">
      <c r="B27" s="271"/>
      <c r="C27" s="273"/>
      <c r="D27" s="275"/>
      <c r="E27" s="277"/>
      <c r="F27" s="277"/>
      <c r="I27" s="82"/>
      <c r="J27" s="83"/>
      <c r="K27" s="87" t="s">
        <v>267</v>
      </c>
      <c r="L27" s="85"/>
      <c r="M27" s="85"/>
    </row>
    <row r="28" spans="2:13" ht="60.75" thickBot="1">
      <c r="B28" s="106">
        <v>4</v>
      </c>
      <c r="C28" s="107" t="s">
        <v>62</v>
      </c>
      <c r="D28" s="108" t="s">
        <v>63</v>
      </c>
      <c r="E28" s="109">
        <f>E13/F31*F28</f>
        <v>11482.35</v>
      </c>
      <c r="F28" s="109">
        <v>1.1000000000000001</v>
      </c>
      <c r="I28" s="111"/>
      <c r="J28" s="112" t="s">
        <v>270</v>
      </c>
      <c r="K28" s="113" t="s">
        <v>271</v>
      </c>
      <c r="L28" s="85"/>
      <c r="M28" s="85"/>
    </row>
    <row r="29" spans="2:13" ht="60.75" thickBot="1">
      <c r="B29" s="161">
        <v>5</v>
      </c>
      <c r="C29" s="115" t="s">
        <v>598</v>
      </c>
      <c r="D29" s="116" t="s">
        <v>64</v>
      </c>
      <c r="E29" s="117">
        <f>E13/F31*F29</f>
        <v>6263.0999999999995</v>
      </c>
      <c r="F29" s="117">
        <v>0.6</v>
      </c>
      <c r="I29" s="82">
        <v>1504</v>
      </c>
      <c r="J29" s="83">
        <v>43385</v>
      </c>
      <c r="K29" s="84" t="s">
        <v>312</v>
      </c>
      <c r="L29" s="85"/>
      <c r="M29" s="85"/>
    </row>
    <row r="30" spans="2:13" ht="47.25" customHeight="1" thickBot="1">
      <c r="B30" s="106">
        <v>6</v>
      </c>
      <c r="C30" s="107" t="s">
        <v>599</v>
      </c>
      <c r="D30" s="108" t="s">
        <v>66</v>
      </c>
      <c r="E30" s="109">
        <f>E13/F31*F30</f>
        <v>25052.399999999998</v>
      </c>
      <c r="F30" s="109">
        <v>2.4</v>
      </c>
      <c r="I30" s="82"/>
      <c r="J30" s="83"/>
      <c r="K30" s="87" t="s">
        <v>278</v>
      </c>
      <c r="L30" s="85"/>
      <c r="M30" s="85"/>
    </row>
    <row r="31" spans="2:13" ht="33" customHeight="1" thickBot="1">
      <c r="B31" s="161"/>
      <c r="C31" s="118" t="s">
        <v>67</v>
      </c>
      <c r="D31" s="119"/>
      <c r="E31" s="117">
        <f>E18+E20+E26+E28+E29+E30</f>
        <v>124218.15000000001</v>
      </c>
      <c r="F31" s="117">
        <f>F18+F20+F26+F28+F29+F30</f>
        <v>11.9</v>
      </c>
      <c r="I31" s="82"/>
      <c r="J31" s="83"/>
      <c r="K31" s="87" t="s">
        <v>304</v>
      </c>
      <c r="L31" s="85"/>
      <c r="M31" s="85"/>
    </row>
    <row r="32" spans="2:13" ht="33" customHeight="1" thickBot="1">
      <c r="B32" s="106">
        <v>7</v>
      </c>
      <c r="C32" s="107" t="s">
        <v>68</v>
      </c>
      <c r="D32" s="121" t="s">
        <v>607</v>
      </c>
      <c r="E32" s="109">
        <f>E9*F32*2</f>
        <v>6276.4</v>
      </c>
      <c r="F32" s="109">
        <v>1.7</v>
      </c>
      <c r="I32" s="82">
        <v>1764</v>
      </c>
      <c r="J32" s="83">
        <v>43445</v>
      </c>
      <c r="K32" s="84" t="s">
        <v>471</v>
      </c>
      <c r="L32" s="85"/>
      <c r="M32" s="85"/>
    </row>
    <row r="33" spans="2:13" ht="33" customHeight="1" thickBot="1">
      <c r="B33" s="122"/>
      <c r="C33" s="123" t="s">
        <v>69</v>
      </c>
      <c r="D33" s="124"/>
      <c r="E33" s="125">
        <f>E31+E32</f>
        <v>130494.55</v>
      </c>
      <c r="F33" s="125">
        <f>F31+F32</f>
        <v>13.6</v>
      </c>
      <c r="I33" s="82"/>
      <c r="J33" s="83">
        <v>43458</v>
      </c>
      <c r="K33" s="127" t="s">
        <v>494</v>
      </c>
      <c r="L33" s="85" t="s">
        <v>490</v>
      </c>
      <c r="M33" s="85"/>
    </row>
    <row r="34" spans="2:13" ht="30">
      <c r="I34" s="82"/>
      <c r="J34" s="83">
        <v>43437</v>
      </c>
      <c r="K34" s="127" t="s">
        <v>494</v>
      </c>
      <c r="L34" s="85" t="s">
        <v>496</v>
      </c>
      <c r="M34" s="85"/>
    </row>
    <row r="35" spans="2:13" ht="40.5" customHeight="1">
      <c r="B35" s="278" t="s">
        <v>70</v>
      </c>
      <c r="C35" s="278"/>
      <c r="D35" s="278"/>
      <c r="E35" s="128" t="s">
        <v>550</v>
      </c>
      <c r="F35" s="129"/>
      <c r="I35" s="82"/>
      <c r="J35" s="83">
        <v>43440</v>
      </c>
      <c r="K35" s="127" t="s">
        <v>494</v>
      </c>
      <c r="L35" s="85" t="s">
        <v>496</v>
      </c>
      <c r="M35" s="85"/>
    </row>
    <row r="36" spans="2:13" ht="37.5" customHeight="1">
      <c r="B36" s="279" t="s">
        <v>71</v>
      </c>
      <c r="C36" s="279"/>
      <c r="D36" s="279"/>
      <c r="E36" s="130">
        <f>K15</f>
        <v>34251.89</v>
      </c>
      <c r="I36" s="82"/>
      <c r="J36" s="83">
        <v>43462</v>
      </c>
      <c r="K36" s="127" t="s">
        <v>494</v>
      </c>
      <c r="L36" s="85" t="s">
        <v>490</v>
      </c>
      <c r="M36" s="85"/>
    </row>
    <row r="37" spans="2:13" ht="18.75">
      <c r="B37" s="163"/>
      <c r="C37" s="163"/>
      <c r="D37" s="163"/>
      <c r="E37" s="130"/>
      <c r="I37" s="82"/>
      <c r="J37" s="83"/>
      <c r="K37" s="497" t="s">
        <v>497</v>
      </c>
      <c r="L37" s="85" t="s">
        <v>501</v>
      </c>
      <c r="M37" s="85"/>
    </row>
    <row r="38" spans="2:13">
      <c r="I38" s="85"/>
      <c r="J38" s="83"/>
      <c r="K38" s="497"/>
      <c r="L38" s="85"/>
      <c r="M38" s="85"/>
    </row>
    <row r="39" spans="2:13" ht="15.75">
      <c r="D39" s="269" t="s">
        <v>72</v>
      </c>
      <c r="E39" s="269"/>
      <c r="I39" s="85"/>
      <c r="J39" s="83"/>
      <c r="K39" s="87"/>
      <c r="L39" s="85"/>
      <c r="M39" s="85"/>
    </row>
    <row r="40" spans="2:13" ht="15.75">
      <c r="D40" s="162"/>
      <c r="E40" s="162"/>
      <c r="I40" s="85"/>
      <c r="J40" s="83"/>
      <c r="K40" s="87"/>
      <c r="L40" s="85"/>
      <c r="M40" s="85"/>
    </row>
    <row r="41" spans="2:13">
      <c r="E41" s="136"/>
      <c r="I41" s="85"/>
      <c r="J41" s="83"/>
      <c r="K41" s="120"/>
      <c r="L41" s="85"/>
      <c r="M41" s="85"/>
    </row>
    <row r="42" spans="2:13" ht="24.75" customHeight="1">
      <c r="I42" s="501"/>
      <c r="J42" s="502" t="s">
        <v>601</v>
      </c>
      <c r="K42" s="151" t="s">
        <v>4</v>
      </c>
      <c r="L42" s="152" t="s">
        <v>5</v>
      </c>
      <c r="M42" s="80"/>
    </row>
    <row r="43" spans="2:13" ht="15.75">
      <c r="I43" s="501"/>
      <c r="J43" s="502" t="s">
        <v>601</v>
      </c>
      <c r="K43" s="153" t="s">
        <v>75</v>
      </c>
      <c r="L43" s="154" t="s">
        <v>76</v>
      </c>
      <c r="M43" s="80"/>
    </row>
    <row r="44" spans="2:13" ht="51.75" customHeight="1">
      <c r="I44" s="501"/>
      <c r="J44" s="502" t="s">
        <v>601</v>
      </c>
      <c r="K44" s="153" t="s">
        <v>6</v>
      </c>
      <c r="L44" s="155" t="s">
        <v>7</v>
      </c>
      <c r="M44" s="154"/>
    </row>
    <row r="45" spans="2:13" ht="52.5" customHeight="1">
      <c r="I45" s="501"/>
      <c r="J45" s="502" t="s">
        <v>601</v>
      </c>
      <c r="K45" s="153" t="s">
        <v>8</v>
      </c>
      <c r="L45" s="155" t="s">
        <v>7</v>
      </c>
      <c r="M45" s="80"/>
    </row>
    <row r="46" spans="2:13" ht="31.5" customHeight="1">
      <c r="I46" s="501"/>
      <c r="J46" s="502" t="s">
        <v>601</v>
      </c>
      <c r="K46" s="156" t="s">
        <v>9</v>
      </c>
      <c r="L46" s="152" t="s">
        <v>10</v>
      </c>
      <c r="M46" s="155"/>
    </row>
    <row r="47" spans="2:13" ht="39" customHeight="1">
      <c r="I47" s="501"/>
      <c r="J47" s="502" t="s">
        <v>601</v>
      </c>
      <c r="K47" s="156" t="s">
        <v>11</v>
      </c>
      <c r="L47" s="152" t="s">
        <v>12</v>
      </c>
      <c r="M47" s="80"/>
    </row>
    <row r="48" spans="2:13" ht="40.5" customHeight="1">
      <c r="I48" s="501"/>
      <c r="J48" s="502" t="s">
        <v>601</v>
      </c>
      <c r="K48" s="156" t="s">
        <v>13</v>
      </c>
      <c r="L48" s="152" t="s">
        <v>14</v>
      </c>
      <c r="M48" s="80"/>
    </row>
    <row r="49" spans="9:13" ht="31.5">
      <c r="I49" s="501"/>
      <c r="J49" s="502" t="s">
        <v>601</v>
      </c>
      <c r="K49" s="156" t="s">
        <v>15</v>
      </c>
      <c r="L49" s="152" t="s">
        <v>16</v>
      </c>
      <c r="M49" s="80"/>
    </row>
    <row r="50" spans="9:13" ht="51.75" customHeight="1">
      <c r="I50" s="501"/>
      <c r="J50" s="502" t="s">
        <v>601</v>
      </c>
      <c r="K50" s="156" t="s">
        <v>17</v>
      </c>
      <c r="L50" s="152" t="s">
        <v>18</v>
      </c>
      <c r="M50" s="80"/>
    </row>
    <row r="51" spans="9:13" ht="60.75">
      <c r="I51" s="501"/>
      <c r="J51" s="502" t="s">
        <v>601</v>
      </c>
      <c r="K51" s="153" t="s">
        <v>77</v>
      </c>
      <c r="L51" s="155" t="s">
        <v>20</v>
      </c>
      <c r="M51" s="80"/>
    </row>
    <row r="52" spans="9:13" ht="45">
      <c r="I52" s="501"/>
      <c r="J52" s="502" t="s">
        <v>601</v>
      </c>
      <c r="K52" s="84" t="s">
        <v>22</v>
      </c>
      <c r="L52" s="155" t="s">
        <v>20</v>
      </c>
      <c r="M52" s="80"/>
    </row>
    <row r="53" spans="9:13" ht="48" customHeight="1">
      <c r="I53" s="501"/>
      <c r="J53" s="502" t="s">
        <v>601</v>
      </c>
      <c r="K53" s="153" t="s">
        <v>23</v>
      </c>
      <c r="L53" s="155" t="s">
        <v>20</v>
      </c>
      <c r="M53" s="80"/>
    </row>
    <row r="54" spans="9:13" ht="41.25">
      <c r="I54" s="501"/>
      <c r="J54" s="502" t="s">
        <v>601</v>
      </c>
      <c r="K54" s="156" t="s">
        <v>24</v>
      </c>
      <c r="L54" s="152" t="s">
        <v>25</v>
      </c>
      <c r="M54" s="80"/>
    </row>
    <row r="55" spans="9:13" ht="68.25" customHeight="1">
      <c r="I55" s="501"/>
      <c r="J55" s="502" t="s">
        <v>601</v>
      </c>
      <c r="K55" s="157" t="s">
        <v>26</v>
      </c>
      <c r="L55" s="155" t="s">
        <v>27</v>
      </c>
      <c r="M55" s="80"/>
    </row>
    <row r="56" spans="9:13" ht="15.75">
      <c r="I56" s="501"/>
      <c r="J56" s="502"/>
      <c r="K56" s="156" t="s">
        <v>28</v>
      </c>
      <c r="L56" s="152" t="s">
        <v>29</v>
      </c>
      <c r="M56" s="80"/>
    </row>
  </sheetData>
  <sheetProtection sheet="1" objects="1" scenarios="1"/>
  <mergeCells count="24">
    <mergeCell ref="F18:F19"/>
    <mergeCell ref="F26:F27"/>
    <mergeCell ref="I16:L16"/>
    <mergeCell ref="C5:D5"/>
    <mergeCell ref="C6:D6"/>
    <mergeCell ref="D7:E7"/>
    <mergeCell ref="I11:J11"/>
    <mergeCell ref="I13:J13"/>
    <mergeCell ref="I12:J12"/>
    <mergeCell ref="I14:J14"/>
    <mergeCell ref="I10:J10"/>
    <mergeCell ref="B18:B19"/>
    <mergeCell ref="C18:D18"/>
    <mergeCell ref="E18:E19"/>
    <mergeCell ref="C19:D19"/>
    <mergeCell ref="B20:B25"/>
    <mergeCell ref="C20:D20"/>
    <mergeCell ref="D39:E39"/>
    <mergeCell ref="B26:B27"/>
    <mergeCell ref="C26:C27"/>
    <mergeCell ref="D26:D27"/>
    <mergeCell ref="E26:E27"/>
    <mergeCell ref="B35:D35"/>
    <mergeCell ref="B36:D3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C000"/>
  </sheetPr>
  <dimension ref="A1:C28"/>
  <sheetViews>
    <sheetView workbookViewId="0">
      <selection activeCell="A10" sqref="A10:C28"/>
    </sheetView>
  </sheetViews>
  <sheetFormatPr defaultRowHeight="15"/>
  <cols>
    <col min="1" max="1" width="4.85546875" customWidth="1"/>
    <col min="2" max="2" width="45.28515625" customWidth="1"/>
    <col min="3" max="3" width="41.5703125" customWidth="1"/>
  </cols>
  <sheetData>
    <row r="1" spans="1:3" ht="15.75">
      <c r="C1" s="13" t="s">
        <v>526</v>
      </c>
    </row>
    <row r="2" spans="1:3" ht="15.75">
      <c r="C2" s="13" t="s">
        <v>565</v>
      </c>
    </row>
    <row r="3" spans="1:3" ht="15.75">
      <c r="C3" s="13" t="s">
        <v>527</v>
      </c>
    </row>
    <row r="4" spans="1:3" ht="15.75">
      <c r="C4" s="13" t="s">
        <v>528</v>
      </c>
    </row>
    <row r="5" spans="1:3" ht="21" customHeight="1">
      <c r="A5" s="13"/>
    </row>
    <row r="6" spans="1:3" ht="36.75" customHeight="1">
      <c r="A6" s="233" t="s">
        <v>529</v>
      </c>
      <c r="B6" s="233"/>
      <c r="C6" s="233"/>
    </row>
    <row r="7" spans="1:3" ht="27" customHeight="1">
      <c r="A7" s="234" t="s">
        <v>570</v>
      </c>
      <c r="B7" s="234"/>
      <c r="C7" s="234"/>
    </row>
    <row r="8" spans="1:3" ht="27.75" customHeight="1">
      <c r="A8" s="233" t="s">
        <v>531</v>
      </c>
      <c r="B8" s="233"/>
      <c r="C8" s="233"/>
    </row>
    <row r="9" spans="1:3" ht="19.5" thickBot="1">
      <c r="A9" s="14"/>
    </row>
    <row r="10" spans="1:3" ht="72" customHeight="1" thickBot="1">
      <c r="A10" s="15"/>
      <c r="B10" s="16" t="s">
        <v>532</v>
      </c>
      <c r="C10" s="17" t="s">
        <v>533</v>
      </c>
    </row>
    <row r="11" spans="1:3" ht="17.25" thickBot="1">
      <c r="A11" s="18"/>
      <c r="B11" s="19"/>
      <c r="C11" s="20" t="s">
        <v>534</v>
      </c>
    </row>
    <row r="12" spans="1:3" ht="51" customHeight="1" thickBot="1">
      <c r="A12" s="52">
        <v>1</v>
      </c>
      <c r="B12" s="22" t="s">
        <v>48</v>
      </c>
      <c r="C12" s="23">
        <v>2</v>
      </c>
    </row>
    <row r="13" spans="1:3" ht="66">
      <c r="A13" s="240">
        <v>2</v>
      </c>
      <c r="B13" s="24" t="s">
        <v>535</v>
      </c>
      <c r="C13" s="3">
        <f>C14+C15+C16+C17+C18+C19</f>
        <v>8.56</v>
      </c>
    </row>
    <row r="14" spans="1:3" ht="16.5">
      <c r="A14" s="241"/>
      <c r="B14" s="26" t="s">
        <v>536</v>
      </c>
      <c r="C14" s="4">
        <v>1.46</v>
      </c>
    </row>
    <row r="15" spans="1:3" ht="18" customHeight="1">
      <c r="A15" s="241"/>
      <c r="B15" s="26" t="s">
        <v>53</v>
      </c>
      <c r="C15" s="4">
        <v>0.5</v>
      </c>
    </row>
    <row r="16" spans="1:3" ht="18" customHeight="1">
      <c r="A16" s="241"/>
      <c r="B16" s="26" t="s">
        <v>54</v>
      </c>
      <c r="C16" s="4">
        <v>1.3</v>
      </c>
    </row>
    <row r="17" spans="1:3" ht="18" customHeight="1">
      <c r="A17" s="241"/>
      <c r="B17" s="26" t="s">
        <v>568</v>
      </c>
      <c r="C17" s="4">
        <v>4</v>
      </c>
    </row>
    <row r="18" spans="1:3" ht="18" customHeight="1">
      <c r="A18" s="241"/>
      <c r="B18" s="26" t="s">
        <v>56</v>
      </c>
      <c r="C18" s="4">
        <v>0.7</v>
      </c>
    </row>
    <row r="19" spans="1:3" ht="32.25" customHeight="1" thickBot="1">
      <c r="A19" s="242"/>
      <c r="B19" s="28" t="s">
        <v>58</v>
      </c>
      <c r="C19" s="5">
        <v>0.6</v>
      </c>
    </row>
    <row r="20" spans="1:3" ht="33">
      <c r="A20" s="240">
        <v>3</v>
      </c>
      <c r="B20" s="31" t="s">
        <v>60</v>
      </c>
      <c r="C20" s="238">
        <v>2.1</v>
      </c>
    </row>
    <row r="21" spans="1:3" ht="38.25" customHeight="1" thickBot="1">
      <c r="A21" s="242"/>
      <c r="B21" s="34" t="s">
        <v>537</v>
      </c>
      <c r="C21" s="239"/>
    </row>
    <row r="22" spans="1:3" ht="25.5" customHeight="1" thickBot="1">
      <c r="A22" s="53">
        <v>4</v>
      </c>
      <c r="B22" s="35" t="s">
        <v>62</v>
      </c>
      <c r="C22" s="6">
        <v>1.1000000000000001</v>
      </c>
    </row>
    <row r="23" spans="1:3" ht="25.5" customHeight="1" thickBot="1">
      <c r="A23" s="53">
        <v>5</v>
      </c>
      <c r="B23" s="50" t="s">
        <v>598</v>
      </c>
      <c r="C23" s="8">
        <v>0.7</v>
      </c>
    </row>
    <row r="24" spans="1:3" ht="25.5" customHeight="1" thickBot="1">
      <c r="A24" s="53">
        <v>6</v>
      </c>
      <c r="B24" s="50" t="s">
        <v>599</v>
      </c>
      <c r="C24" s="6">
        <v>2.5</v>
      </c>
    </row>
    <row r="25" spans="1:3" ht="25.5" customHeight="1" thickBot="1">
      <c r="A25" s="53"/>
      <c r="B25" s="19" t="s">
        <v>67</v>
      </c>
      <c r="C25" s="8">
        <f>C12+C13+C20+C22+C23+C24</f>
        <v>16.96</v>
      </c>
    </row>
    <row r="26" spans="1:3" ht="25.5" customHeight="1" thickBot="1">
      <c r="A26" s="53">
        <v>7</v>
      </c>
      <c r="B26" s="35" t="s">
        <v>68</v>
      </c>
      <c r="C26" s="6">
        <v>1.7</v>
      </c>
    </row>
    <row r="27" spans="1:3" ht="30.75" customHeight="1" thickBot="1">
      <c r="A27" s="53"/>
      <c r="B27" s="44" t="s">
        <v>538</v>
      </c>
      <c r="C27" s="46">
        <f>C25+C26</f>
        <v>18.66</v>
      </c>
    </row>
    <row r="28" spans="1:3" ht="50.25" customHeight="1" thickBot="1">
      <c r="A28" s="60"/>
      <c r="B28" s="42" t="s">
        <v>539</v>
      </c>
      <c r="C28" s="43" t="s">
        <v>540</v>
      </c>
    </row>
  </sheetData>
  <mergeCells count="6">
    <mergeCell ref="A6:C6"/>
    <mergeCell ref="A7:C7"/>
    <mergeCell ref="A8:C8"/>
    <mergeCell ref="C20:C21"/>
    <mergeCell ref="A13:A19"/>
    <mergeCell ref="A20:A21"/>
  </mergeCells>
  <pageMargins left="0.51181102362204722" right="0.31496062992125984" top="0.35433070866141736" bottom="0.35433070866141736" header="0" footer="0"/>
  <pageSetup paperSize="9" orientation="portrait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rgb="FFFFC000"/>
  </sheetPr>
  <dimension ref="B1:M55"/>
  <sheetViews>
    <sheetView zoomScale="115" zoomScaleNormal="115" workbookViewId="0">
      <selection sqref="A1:XFD1048576"/>
    </sheetView>
  </sheetViews>
  <sheetFormatPr defaultRowHeight="15"/>
  <cols>
    <col min="1" max="1" width="4.28515625" style="62" customWidth="1"/>
    <col min="2" max="2" width="6.5703125" style="62" customWidth="1"/>
    <col min="3" max="3" width="39" style="62" customWidth="1"/>
    <col min="4" max="4" width="60.7109375" style="62" customWidth="1"/>
    <col min="5" max="5" width="19.7109375" style="62" customWidth="1"/>
    <col min="6" max="6" width="6.85546875" style="62" customWidth="1"/>
    <col min="7" max="7" width="3.85546875" style="62" customWidth="1"/>
    <col min="8" max="8" width="3.140625" style="62" customWidth="1"/>
    <col min="9" max="9" width="9.140625" style="62"/>
    <col min="10" max="10" width="11.28515625" style="62" customWidth="1"/>
    <col min="11" max="11" width="82.140625" style="62" customWidth="1"/>
    <col min="12" max="12" width="13.5703125" style="62" customWidth="1"/>
    <col min="13" max="256" width="9.140625" style="62"/>
    <col min="257" max="257" width="4.28515625" style="62" customWidth="1"/>
    <col min="258" max="258" width="6.5703125" style="62" customWidth="1"/>
    <col min="259" max="259" width="39" style="62" customWidth="1"/>
    <col min="260" max="260" width="60.7109375" style="62" customWidth="1"/>
    <col min="261" max="261" width="19.7109375" style="62" customWidth="1"/>
    <col min="262" max="262" width="6.85546875" style="62" customWidth="1"/>
    <col min="263" max="263" width="3.85546875" style="62" customWidth="1"/>
    <col min="264" max="264" width="3.140625" style="62" customWidth="1"/>
    <col min="265" max="265" width="9.140625" style="62"/>
    <col min="266" max="266" width="10.28515625" style="62" customWidth="1"/>
    <col min="267" max="267" width="82.140625" style="62" customWidth="1"/>
    <col min="268" max="268" width="13.5703125" style="62" customWidth="1"/>
    <col min="269" max="512" width="9.140625" style="62"/>
    <col min="513" max="513" width="4.28515625" style="62" customWidth="1"/>
    <col min="514" max="514" width="6.5703125" style="62" customWidth="1"/>
    <col min="515" max="515" width="39" style="62" customWidth="1"/>
    <col min="516" max="516" width="60.7109375" style="62" customWidth="1"/>
    <col min="517" max="517" width="19.7109375" style="62" customWidth="1"/>
    <col min="518" max="518" width="6.85546875" style="62" customWidth="1"/>
    <col min="519" max="519" width="3.85546875" style="62" customWidth="1"/>
    <col min="520" max="520" width="3.140625" style="62" customWidth="1"/>
    <col min="521" max="521" width="9.140625" style="62"/>
    <col min="522" max="522" width="10.28515625" style="62" customWidth="1"/>
    <col min="523" max="523" width="82.140625" style="62" customWidth="1"/>
    <col min="524" max="524" width="13.5703125" style="62" customWidth="1"/>
    <col min="525" max="768" width="9.140625" style="62"/>
    <col min="769" max="769" width="4.28515625" style="62" customWidth="1"/>
    <col min="770" max="770" width="6.5703125" style="62" customWidth="1"/>
    <col min="771" max="771" width="39" style="62" customWidth="1"/>
    <col min="772" max="772" width="60.7109375" style="62" customWidth="1"/>
    <col min="773" max="773" width="19.7109375" style="62" customWidth="1"/>
    <col min="774" max="774" width="6.85546875" style="62" customWidth="1"/>
    <col min="775" max="775" width="3.85546875" style="62" customWidth="1"/>
    <col min="776" max="776" width="3.140625" style="62" customWidth="1"/>
    <col min="777" max="777" width="9.140625" style="62"/>
    <col min="778" max="778" width="10.28515625" style="62" customWidth="1"/>
    <col min="779" max="779" width="82.140625" style="62" customWidth="1"/>
    <col min="780" max="780" width="13.5703125" style="62" customWidth="1"/>
    <col min="781" max="1024" width="9.140625" style="62"/>
    <col min="1025" max="1025" width="4.28515625" style="62" customWidth="1"/>
    <col min="1026" max="1026" width="6.5703125" style="62" customWidth="1"/>
    <col min="1027" max="1027" width="39" style="62" customWidth="1"/>
    <col min="1028" max="1028" width="60.7109375" style="62" customWidth="1"/>
    <col min="1029" max="1029" width="19.7109375" style="62" customWidth="1"/>
    <col min="1030" max="1030" width="6.85546875" style="62" customWidth="1"/>
    <col min="1031" max="1031" width="3.85546875" style="62" customWidth="1"/>
    <col min="1032" max="1032" width="3.140625" style="62" customWidth="1"/>
    <col min="1033" max="1033" width="9.140625" style="62"/>
    <col min="1034" max="1034" width="10.28515625" style="62" customWidth="1"/>
    <col min="1035" max="1035" width="82.140625" style="62" customWidth="1"/>
    <col min="1036" max="1036" width="13.5703125" style="62" customWidth="1"/>
    <col min="1037" max="1280" width="9.140625" style="62"/>
    <col min="1281" max="1281" width="4.28515625" style="62" customWidth="1"/>
    <col min="1282" max="1282" width="6.5703125" style="62" customWidth="1"/>
    <col min="1283" max="1283" width="39" style="62" customWidth="1"/>
    <col min="1284" max="1284" width="60.7109375" style="62" customWidth="1"/>
    <col min="1285" max="1285" width="19.7109375" style="62" customWidth="1"/>
    <col min="1286" max="1286" width="6.85546875" style="62" customWidth="1"/>
    <col min="1287" max="1287" width="3.85546875" style="62" customWidth="1"/>
    <col min="1288" max="1288" width="3.140625" style="62" customWidth="1"/>
    <col min="1289" max="1289" width="9.140625" style="62"/>
    <col min="1290" max="1290" width="10.28515625" style="62" customWidth="1"/>
    <col min="1291" max="1291" width="82.140625" style="62" customWidth="1"/>
    <col min="1292" max="1292" width="13.5703125" style="62" customWidth="1"/>
    <col min="1293" max="1536" width="9.140625" style="62"/>
    <col min="1537" max="1537" width="4.28515625" style="62" customWidth="1"/>
    <col min="1538" max="1538" width="6.5703125" style="62" customWidth="1"/>
    <col min="1539" max="1539" width="39" style="62" customWidth="1"/>
    <col min="1540" max="1540" width="60.7109375" style="62" customWidth="1"/>
    <col min="1541" max="1541" width="19.7109375" style="62" customWidth="1"/>
    <col min="1542" max="1542" width="6.85546875" style="62" customWidth="1"/>
    <col min="1543" max="1543" width="3.85546875" style="62" customWidth="1"/>
    <col min="1544" max="1544" width="3.140625" style="62" customWidth="1"/>
    <col min="1545" max="1545" width="9.140625" style="62"/>
    <col min="1546" max="1546" width="10.28515625" style="62" customWidth="1"/>
    <col min="1547" max="1547" width="82.140625" style="62" customWidth="1"/>
    <col min="1548" max="1548" width="13.5703125" style="62" customWidth="1"/>
    <col min="1549" max="1792" width="9.140625" style="62"/>
    <col min="1793" max="1793" width="4.28515625" style="62" customWidth="1"/>
    <col min="1794" max="1794" width="6.5703125" style="62" customWidth="1"/>
    <col min="1795" max="1795" width="39" style="62" customWidth="1"/>
    <col min="1796" max="1796" width="60.7109375" style="62" customWidth="1"/>
    <col min="1797" max="1797" width="19.7109375" style="62" customWidth="1"/>
    <col min="1798" max="1798" width="6.85546875" style="62" customWidth="1"/>
    <col min="1799" max="1799" width="3.85546875" style="62" customWidth="1"/>
    <col min="1800" max="1800" width="3.140625" style="62" customWidth="1"/>
    <col min="1801" max="1801" width="9.140625" style="62"/>
    <col min="1802" max="1802" width="10.28515625" style="62" customWidth="1"/>
    <col min="1803" max="1803" width="82.140625" style="62" customWidth="1"/>
    <col min="1804" max="1804" width="13.5703125" style="62" customWidth="1"/>
    <col min="1805" max="2048" width="9.140625" style="62"/>
    <col min="2049" max="2049" width="4.28515625" style="62" customWidth="1"/>
    <col min="2050" max="2050" width="6.5703125" style="62" customWidth="1"/>
    <col min="2051" max="2051" width="39" style="62" customWidth="1"/>
    <col min="2052" max="2052" width="60.7109375" style="62" customWidth="1"/>
    <col min="2053" max="2053" width="19.7109375" style="62" customWidth="1"/>
    <col min="2054" max="2054" width="6.85546875" style="62" customWidth="1"/>
    <col min="2055" max="2055" width="3.85546875" style="62" customWidth="1"/>
    <col min="2056" max="2056" width="3.140625" style="62" customWidth="1"/>
    <col min="2057" max="2057" width="9.140625" style="62"/>
    <col min="2058" max="2058" width="10.28515625" style="62" customWidth="1"/>
    <col min="2059" max="2059" width="82.140625" style="62" customWidth="1"/>
    <col min="2060" max="2060" width="13.5703125" style="62" customWidth="1"/>
    <col min="2061" max="2304" width="9.140625" style="62"/>
    <col min="2305" max="2305" width="4.28515625" style="62" customWidth="1"/>
    <col min="2306" max="2306" width="6.5703125" style="62" customWidth="1"/>
    <col min="2307" max="2307" width="39" style="62" customWidth="1"/>
    <col min="2308" max="2308" width="60.7109375" style="62" customWidth="1"/>
    <col min="2309" max="2309" width="19.7109375" style="62" customWidth="1"/>
    <col min="2310" max="2310" width="6.85546875" style="62" customWidth="1"/>
    <col min="2311" max="2311" width="3.85546875" style="62" customWidth="1"/>
    <col min="2312" max="2312" width="3.140625" style="62" customWidth="1"/>
    <col min="2313" max="2313" width="9.140625" style="62"/>
    <col min="2314" max="2314" width="10.28515625" style="62" customWidth="1"/>
    <col min="2315" max="2315" width="82.140625" style="62" customWidth="1"/>
    <col min="2316" max="2316" width="13.5703125" style="62" customWidth="1"/>
    <col min="2317" max="2560" width="9.140625" style="62"/>
    <col min="2561" max="2561" width="4.28515625" style="62" customWidth="1"/>
    <col min="2562" max="2562" width="6.5703125" style="62" customWidth="1"/>
    <col min="2563" max="2563" width="39" style="62" customWidth="1"/>
    <col min="2564" max="2564" width="60.7109375" style="62" customWidth="1"/>
    <col min="2565" max="2565" width="19.7109375" style="62" customWidth="1"/>
    <col min="2566" max="2566" width="6.85546875" style="62" customWidth="1"/>
    <col min="2567" max="2567" width="3.85546875" style="62" customWidth="1"/>
    <col min="2568" max="2568" width="3.140625" style="62" customWidth="1"/>
    <col min="2569" max="2569" width="9.140625" style="62"/>
    <col min="2570" max="2570" width="10.28515625" style="62" customWidth="1"/>
    <col min="2571" max="2571" width="82.140625" style="62" customWidth="1"/>
    <col min="2572" max="2572" width="13.5703125" style="62" customWidth="1"/>
    <col min="2573" max="2816" width="9.140625" style="62"/>
    <col min="2817" max="2817" width="4.28515625" style="62" customWidth="1"/>
    <col min="2818" max="2818" width="6.5703125" style="62" customWidth="1"/>
    <col min="2819" max="2819" width="39" style="62" customWidth="1"/>
    <col min="2820" max="2820" width="60.7109375" style="62" customWidth="1"/>
    <col min="2821" max="2821" width="19.7109375" style="62" customWidth="1"/>
    <col min="2822" max="2822" width="6.85546875" style="62" customWidth="1"/>
    <col min="2823" max="2823" width="3.85546875" style="62" customWidth="1"/>
    <col min="2824" max="2824" width="3.140625" style="62" customWidth="1"/>
    <col min="2825" max="2825" width="9.140625" style="62"/>
    <col min="2826" max="2826" width="10.28515625" style="62" customWidth="1"/>
    <col min="2827" max="2827" width="82.140625" style="62" customWidth="1"/>
    <col min="2828" max="2828" width="13.5703125" style="62" customWidth="1"/>
    <col min="2829" max="3072" width="9.140625" style="62"/>
    <col min="3073" max="3073" width="4.28515625" style="62" customWidth="1"/>
    <col min="3074" max="3074" width="6.5703125" style="62" customWidth="1"/>
    <col min="3075" max="3075" width="39" style="62" customWidth="1"/>
    <col min="3076" max="3076" width="60.7109375" style="62" customWidth="1"/>
    <col min="3077" max="3077" width="19.7109375" style="62" customWidth="1"/>
    <col min="3078" max="3078" width="6.85546875" style="62" customWidth="1"/>
    <col min="3079" max="3079" width="3.85546875" style="62" customWidth="1"/>
    <col min="3080" max="3080" width="3.140625" style="62" customWidth="1"/>
    <col min="3081" max="3081" width="9.140625" style="62"/>
    <col min="3082" max="3082" width="10.28515625" style="62" customWidth="1"/>
    <col min="3083" max="3083" width="82.140625" style="62" customWidth="1"/>
    <col min="3084" max="3084" width="13.5703125" style="62" customWidth="1"/>
    <col min="3085" max="3328" width="9.140625" style="62"/>
    <col min="3329" max="3329" width="4.28515625" style="62" customWidth="1"/>
    <col min="3330" max="3330" width="6.5703125" style="62" customWidth="1"/>
    <col min="3331" max="3331" width="39" style="62" customWidth="1"/>
    <col min="3332" max="3332" width="60.7109375" style="62" customWidth="1"/>
    <col min="3333" max="3333" width="19.7109375" style="62" customWidth="1"/>
    <col min="3334" max="3334" width="6.85546875" style="62" customWidth="1"/>
    <col min="3335" max="3335" width="3.85546875" style="62" customWidth="1"/>
    <col min="3336" max="3336" width="3.140625" style="62" customWidth="1"/>
    <col min="3337" max="3337" width="9.140625" style="62"/>
    <col min="3338" max="3338" width="10.28515625" style="62" customWidth="1"/>
    <col min="3339" max="3339" width="82.140625" style="62" customWidth="1"/>
    <col min="3340" max="3340" width="13.5703125" style="62" customWidth="1"/>
    <col min="3341" max="3584" width="9.140625" style="62"/>
    <col min="3585" max="3585" width="4.28515625" style="62" customWidth="1"/>
    <col min="3586" max="3586" width="6.5703125" style="62" customWidth="1"/>
    <col min="3587" max="3587" width="39" style="62" customWidth="1"/>
    <col min="3588" max="3588" width="60.7109375" style="62" customWidth="1"/>
    <col min="3589" max="3589" width="19.7109375" style="62" customWidth="1"/>
    <col min="3590" max="3590" width="6.85546875" style="62" customWidth="1"/>
    <col min="3591" max="3591" width="3.85546875" style="62" customWidth="1"/>
    <col min="3592" max="3592" width="3.140625" style="62" customWidth="1"/>
    <col min="3593" max="3593" width="9.140625" style="62"/>
    <col min="3594" max="3594" width="10.28515625" style="62" customWidth="1"/>
    <col min="3595" max="3595" width="82.140625" style="62" customWidth="1"/>
    <col min="3596" max="3596" width="13.5703125" style="62" customWidth="1"/>
    <col min="3597" max="3840" width="9.140625" style="62"/>
    <col min="3841" max="3841" width="4.28515625" style="62" customWidth="1"/>
    <col min="3842" max="3842" width="6.5703125" style="62" customWidth="1"/>
    <col min="3843" max="3843" width="39" style="62" customWidth="1"/>
    <col min="3844" max="3844" width="60.7109375" style="62" customWidth="1"/>
    <col min="3845" max="3845" width="19.7109375" style="62" customWidth="1"/>
    <col min="3846" max="3846" width="6.85546875" style="62" customWidth="1"/>
    <col min="3847" max="3847" width="3.85546875" style="62" customWidth="1"/>
    <col min="3848" max="3848" width="3.140625" style="62" customWidth="1"/>
    <col min="3849" max="3849" width="9.140625" style="62"/>
    <col min="3850" max="3850" width="10.28515625" style="62" customWidth="1"/>
    <col min="3851" max="3851" width="82.140625" style="62" customWidth="1"/>
    <col min="3852" max="3852" width="13.5703125" style="62" customWidth="1"/>
    <col min="3853" max="4096" width="9.140625" style="62"/>
    <col min="4097" max="4097" width="4.28515625" style="62" customWidth="1"/>
    <col min="4098" max="4098" width="6.5703125" style="62" customWidth="1"/>
    <col min="4099" max="4099" width="39" style="62" customWidth="1"/>
    <col min="4100" max="4100" width="60.7109375" style="62" customWidth="1"/>
    <col min="4101" max="4101" width="19.7109375" style="62" customWidth="1"/>
    <col min="4102" max="4102" width="6.85546875" style="62" customWidth="1"/>
    <col min="4103" max="4103" width="3.85546875" style="62" customWidth="1"/>
    <col min="4104" max="4104" width="3.140625" style="62" customWidth="1"/>
    <col min="4105" max="4105" width="9.140625" style="62"/>
    <col min="4106" max="4106" width="10.28515625" style="62" customWidth="1"/>
    <col min="4107" max="4107" width="82.140625" style="62" customWidth="1"/>
    <col min="4108" max="4108" width="13.5703125" style="62" customWidth="1"/>
    <col min="4109" max="4352" width="9.140625" style="62"/>
    <col min="4353" max="4353" width="4.28515625" style="62" customWidth="1"/>
    <col min="4354" max="4354" width="6.5703125" style="62" customWidth="1"/>
    <col min="4355" max="4355" width="39" style="62" customWidth="1"/>
    <col min="4356" max="4356" width="60.7109375" style="62" customWidth="1"/>
    <col min="4357" max="4357" width="19.7109375" style="62" customWidth="1"/>
    <col min="4358" max="4358" width="6.85546875" style="62" customWidth="1"/>
    <col min="4359" max="4359" width="3.85546875" style="62" customWidth="1"/>
    <col min="4360" max="4360" width="3.140625" style="62" customWidth="1"/>
    <col min="4361" max="4361" width="9.140625" style="62"/>
    <col min="4362" max="4362" width="10.28515625" style="62" customWidth="1"/>
    <col min="4363" max="4363" width="82.140625" style="62" customWidth="1"/>
    <col min="4364" max="4364" width="13.5703125" style="62" customWidth="1"/>
    <col min="4365" max="4608" width="9.140625" style="62"/>
    <col min="4609" max="4609" width="4.28515625" style="62" customWidth="1"/>
    <col min="4610" max="4610" width="6.5703125" style="62" customWidth="1"/>
    <col min="4611" max="4611" width="39" style="62" customWidth="1"/>
    <col min="4612" max="4612" width="60.7109375" style="62" customWidth="1"/>
    <col min="4613" max="4613" width="19.7109375" style="62" customWidth="1"/>
    <col min="4614" max="4614" width="6.85546875" style="62" customWidth="1"/>
    <col min="4615" max="4615" width="3.85546875" style="62" customWidth="1"/>
    <col min="4616" max="4616" width="3.140625" style="62" customWidth="1"/>
    <col min="4617" max="4617" width="9.140625" style="62"/>
    <col min="4618" max="4618" width="10.28515625" style="62" customWidth="1"/>
    <col min="4619" max="4619" width="82.140625" style="62" customWidth="1"/>
    <col min="4620" max="4620" width="13.5703125" style="62" customWidth="1"/>
    <col min="4621" max="4864" width="9.140625" style="62"/>
    <col min="4865" max="4865" width="4.28515625" style="62" customWidth="1"/>
    <col min="4866" max="4866" width="6.5703125" style="62" customWidth="1"/>
    <col min="4867" max="4867" width="39" style="62" customWidth="1"/>
    <col min="4868" max="4868" width="60.7109375" style="62" customWidth="1"/>
    <col min="4869" max="4869" width="19.7109375" style="62" customWidth="1"/>
    <col min="4870" max="4870" width="6.85546875" style="62" customWidth="1"/>
    <col min="4871" max="4871" width="3.85546875" style="62" customWidth="1"/>
    <col min="4872" max="4872" width="3.140625" style="62" customWidth="1"/>
    <col min="4873" max="4873" width="9.140625" style="62"/>
    <col min="4874" max="4874" width="10.28515625" style="62" customWidth="1"/>
    <col min="4875" max="4875" width="82.140625" style="62" customWidth="1"/>
    <col min="4876" max="4876" width="13.5703125" style="62" customWidth="1"/>
    <col min="4877" max="5120" width="9.140625" style="62"/>
    <col min="5121" max="5121" width="4.28515625" style="62" customWidth="1"/>
    <col min="5122" max="5122" width="6.5703125" style="62" customWidth="1"/>
    <col min="5123" max="5123" width="39" style="62" customWidth="1"/>
    <col min="5124" max="5124" width="60.7109375" style="62" customWidth="1"/>
    <col min="5125" max="5125" width="19.7109375" style="62" customWidth="1"/>
    <col min="5126" max="5126" width="6.85546875" style="62" customWidth="1"/>
    <col min="5127" max="5127" width="3.85546875" style="62" customWidth="1"/>
    <col min="5128" max="5128" width="3.140625" style="62" customWidth="1"/>
    <col min="5129" max="5129" width="9.140625" style="62"/>
    <col min="5130" max="5130" width="10.28515625" style="62" customWidth="1"/>
    <col min="5131" max="5131" width="82.140625" style="62" customWidth="1"/>
    <col min="5132" max="5132" width="13.5703125" style="62" customWidth="1"/>
    <col min="5133" max="5376" width="9.140625" style="62"/>
    <col min="5377" max="5377" width="4.28515625" style="62" customWidth="1"/>
    <col min="5378" max="5378" width="6.5703125" style="62" customWidth="1"/>
    <col min="5379" max="5379" width="39" style="62" customWidth="1"/>
    <col min="5380" max="5380" width="60.7109375" style="62" customWidth="1"/>
    <col min="5381" max="5381" width="19.7109375" style="62" customWidth="1"/>
    <col min="5382" max="5382" width="6.85546875" style="62" customWidth="1"/>
    <col min="5383" max="5383" width="3.85546875" style="62" customWidth="1"/>
    <col min="5384" max="5384" width="3.140625" style="62" customWidth="1"/>
    <col min="5385" max="5385" width="9.140625" style="62"/>
    <col min="5386" max="5386" width="10.28515625" style="62" customWidth="1"/>
    <col min="5387" max="5387" width="82.140625" style="62" customWidth="1"/>
    <col min="5388" max="5388" width="13.5703125" style="62" customWidth="1"/>
    <col min="5389" max="5632" width="9.140625" style="62"/>
    <col min="5633" max="5633" width="4.28515625" style="62" customWidth="1"/>
    <col min="5634" max="5634" width="6.5703125" style="62" customWidth="1"/>
    <col min="5635" max="5635" width="39" style="62" customWidth="1"/>
    <col min="5636" max="5636" width="60.7109375" style="62" customWidth="1"/>
    <col min="5637" max="5637" width="19.7109375" style="62" customWidth="1"/>
    <col min="5638" max="5638" width="6.85546875" style="62" customWidth="1"/>
    <col min="5639" max="5639" width="3.85546875" style="62" customWidth="1"/>
    <col min="5640" max="5640" width="3.140625" style="62" customWidth="1"/>
    <col min="5641" max="5641" width="9.140625" style="62"/>
    <col min="5642" max="5642" width="10.28515625" style="62" customWidth="1"/>
    <col min="5643" max="5643" width="82.140625" style="62" customWidth="1"/>
    <col min="5644" max="5644" width="13.5703125" style="62" customWidth="1"/>
    <col min="5645" max="5888" width="9.140625" style="62"/>
    <col min="5889" max="5889" width="4.28515625" style="62" customWidth="1"/>
    <col min="5890" max="5890" width="6.5703125" style="62" customWidth="1"/>
    <col min="5891" max="5891" width="39" style="62" customWidth="1"/>
    <col min="5892" max="5892" width="60.7109375" style="62" customWidth="1"/>
    <col min="5893" max="5893" width="19.7109375" style="62" customWidth="1"/>
    <col min="5894" max="5894" width="6.85546875" style="62" customWidth="1"/>
    <col min="5895" max="5895" width="3.85546875" style="62" customWidth="1"/>
    <col min="5896" max="5896" width="3.140625" style="62" customWidth="1"/>
    <col min="5897" max="5897" width="9.140625" style="62"/>
    <col min="5898" max="5898" width="10.28515625" style="62" customWidth="1"/>
    <col min="5899" max="5899" width="82.140625" style="62" customWidth="1"/>
    <col min="5900" max="5900" width="13.5703125" style="62" customWidth="1"/>
    <col min="5901" max="6144" width="9.140625" style="62"/>
    <col min="6145" max="6145" width="4.28515625" style="62" customWidth="1"/>
    <col min="6146" max="6146" width="6.5703125" style="62" customWidth="1"/>
    <col min="6147" max="6147" width="39" style="62" customWidth="1"/>
    <col min="6148" max="6148" width="60.7109375" style="62" customWidth="1"/>
    <col min="6149" max="6149" width="19.7109375" style="62" customWidth="1"/>
    <col min="6150" max="6150" width="6.85546875" style="62" customWidth="1"/>
    <col min="6151" max="6151" width="3.85546875" style="62" customWidth="1"/>
    <col min="6152" max="6152" width="3.140625" style="62" customWidth="1"/>
    <col min="6153" max="6153" width="9.140625" style="62"/>
    <col min="6154" max="6154" width="10.28515625" style="62" customWidth="1"/>
    <col min="6155" max="6155" width="82.140625" style="62" customWidth="1"/>
    <col min="6156" max="6156" width="13.5703125" style="62" customWidth="1"/>
    <col min="6157" max="6400" width="9.140625" style="62"/>
    <col min="6401" max="6401" width="4.28515625" style="62" customWidth="1"/>
    <col min="6402" max="6402" width="6.5703125" style="62" customWidth="1"/>
    <col min="6403" max="6403" width="39" style="62" customWidth="1"/>
    <col min="6404" max="6404" width="60.7109375" style="62" customWidth="1"/>
    <col min="6405" max="6405" width="19.7109375" style="62" customWidth="1"/>
    <col min="6406" max="6406" width="6.85546875" style="62" customWidth="1"/>
    <col min="6407" max="6407" width="3.85546875" style="62" customWidth="1"/>
    <col min="6408" max="6408" width="3.140625" style="62" customWidth="1"/>
    <col min="6409" max="6409" width="9.140625" style="62"/>
    <col min="6410" max="6410" width="10.28515625" style="62" customWidth="1"/>
    <col min="6411" max="6411" width="82.140625" style="62" customWidth="1"/>
    <col min="6412" max="6412" width="13.5703125" style="62" customWidth="1"/>
    <col min="6413" max="6656" width="9.140625" style="62"/>
    <col min="6657" max="6657" width="4.28515625" style="62" customWidth="1"/>
    <col min="6658" max="6658" width="6.5703125" style="62" customWidth="1"/>
    <col min="6659" max="6659" width="39" style="62" customWidth="1"/>
    <col min="6660" max="6660" width="60.7109375" style="62" customWidth="1"/>
    <col min="6661" max="6661" width="19.7109375" style="62" customWidth="1"/>
    <col min="6662" max="6662" width="6.85546875" style="62" customWidth="1"/>
    <col min="6663" max="6663" width="3.85546875" style="62" customWidth="1"/>
    <col min="6664" max="6664" width="3.140625" style="62" customWidth="1"/>
    <col min="6665" max="6665" width="9.140625" style="62"/>
    <col min="6666" max="6666" width="10.28515625" style="62" customWidth="1"/>
    <col min="6667" max="6667" width="82.140625" style="62" customWidth="1"/>
    <col min="6668" max="6668" width="13.5703125" style="62" customWidth="1"/>
    <col min="6669" max="6912" width="9.140625" style="62"/>
    <col min="6913" max="6913" width="4.28515625" style="62" customWidth="1"/>
    <col min="6914" max="6914" width="6.5703125" style="62" customWidth="1"/>
    <col min="6915" max="6915" width="39" style="62" customWidth="1"/>
    <col min="6916" max="6916" width="60.7109375" style="62" customWidth="1"/>
    <col min="6917" max="6917" width="19.7109375" style="62" customWidth="1"/>
    <col min="6918" max="6918" width="6.85546875" style="62" customWidth="1"/>
    <col min="6919" max="6919" width="3.85546875" style="62" customWidth="1"/>
    <col min="6920" max="6920" width="3.140625" style="62" customWidth="1"/>
    <col min="6921" max="6921" width="9.140625" style="62"/>
    <col min="6922" max="6922" width="10.28515625" style="62" customWidth="1"/>
    <col min="6923" max="6923" width="82.140625" style="62" customWidth="1"/>
    <col min="6924" max="6924" width="13.5703125" style="62" customWidth="1"/>
    <col min="6925" max="7168" width="9.140625" style="62"/>
    <col min="7169" max="7169" width="4.28515625" style="62" customWidth="1"/>
    <col min="7170" max="7170" width="6.5703125" style="62" customWidth="1"/>
    <col min="7171" max="7171" width="39" style="62" customWidth="1"/>
    <col min="7172" max="7172" width="60.7109375" style="62" customWidth="1"/>
    <col min="7173" max="7173" width="19.7109375" style="62" customWidth="1"/>
    <col min="7174" max="7174" width="6.85546875" style="62" customWidth="1"/>
    <col min="7175" max="7175" width="3.85546875" style="62" customWidth="1"/>
    <col min="7176" max="7176" width="3.140625" style="62" customWidth="1"/>
    <col min="7177" max="7177" width="9.140625" style="62"/>
    <col min="7178" max="7178" width="10.28515625" style="62" customWidth="1"/>
    <col min="7179" max="7179" width="82.140625" style="62" customWidth="1"/>
    <col min="7180" max="7180" width="13.5703125" style="62" customWidth="1"/>
    <col min="7181" max="7424" width="9.140625" style="62"/>
    <col min="7425" max="7425" width="4.28515625" style="62" customWidth="1"/>
    <col min="7426" max="7426" width="6.5703125" style="62" customWidth="1"/>
    <col min="7427" max="7427" width="39" style="62" customWidth="1"/>
    <col min="7428" max="7428" width="60.7109375" style="62" customWidth="1"/>
    <col min="7429" max="7429" width="19.7109375" style="62" customWidth="1"/>
    <col min="7430" max="7430" width="6.85546875" style="62" customWidth="1"/>
    <col min="7431" max="7431" width="3.85546875" style="62" customWidth="1"/>
    <col min="7432" max="7432" width="3.140625" style="62" customWidth="1"/>
    <col min="7433" max="7433" width="9.140625" style="62"/>
    <col min="7434" max="7434" width="10.28515625" style="62" customWidth="1"/>
    <col min="7435" max="7435" width="82.140625" style="62" customWidth="1"/>
    <col min="7436" max="7436" width="13.5703125" style="62" customWidth="1"/>
    <col min="7437" max="7680" width="9.140625" style="62"/>
    <col min="7681" max="7681" width="4.28515625" style="62" customWidth="1"/>
    <col min="7682" max="7682" width="6.5703125" style="62" customWidth="1"/>
    <col min="7683" max="7683" width="39" style="62" customWidth="1"/>
    <col min="7684" max="7684" width="60.7109375" style="62" customWidth="1"/>
    <col min="7685" max="7685" width="19.7109375" style="62" customWidth="1"/>
    <col min="7686" max="7686" width="6.85546875" style="62" customWidth="1"/>
    <col min="7687" max="7687" width="3.85546875" style="62" customWidth="1"/>
    <col min="7688" max="7688" width="3.140625" style="62" customWidth="1"/>
    <col min="7689" max="7689" width="9.140625" style="62"/>
    <col min="7690" max="7690" width="10.28515625" style="62" customWidth="1"/>
    <col min="7691" max="7691" width="82.140625" style="62" customWidth="1"/>
    <col min="7692" max="7692" width="13.5703125" style="62" customWidth="1"/>
    <col min="7693" max="7936" width="9.140625" style="62"/>
    <col min="7937" max="7937" width="4.28515625" style="62" customWidth="1"/>
    <col min="7938" max="7938" width="6.5703125" style="62" customWidth="1"/>
    <col min="7939" max="7939" width="39" style="62" customWidth="1"/>
    <col min="7940" max="7940" width="60.7109375" style="62" customWidth="1"/>
    <col min="7941" max="7941" width="19.7109375" style="62" customWidth="1"/>
    <col min="7942" max="7942" width="6.85546875" style="62" customWidth="1"/>
    <col min="7943" max="7943" width="3.85546875" style="62" customWidth="1"/>
    <col min="7944" max="7944" width="3.140625" style="62" customWidth="1"/>
    <col min="7945" max="7945" width="9.140625" style="62"/>
    <col min="7946" max="7946" width="10.28515625" style="62" customWidth="1"/>
    <col min="7947" max="7947" width="82.140625" style="62" customWidth="1"/>
    <col min="7948" max="7948" width="13.5703125" style="62" customWidth="1"/>
    <col min="7949" max="8192" width="9.140625" style="62"/>
    <col min="8193" max="8193" width="4.28515625" style="62" customWidth="1"/>
    <col min="8194" max="8194" width="6.5703125" style="62" customWidth="1"/>
    <col min="8195" max="8195" width="39" style="62" customWidth="1"/>
    <col min="8196" max="8196" width="60.7109375" style="62" customWidth="1"/>
    <col min="8197" max="8197" width="19.7109375" style="62" customWidth="1"/>
    <col min="8198" max="8198" width="6.85546875" style="62" customWidth="1"/>
    <col min="8199" max="8199" width="3.85546875" style="62" customWidth="1"/>
    <col min="8200" max="8200" width="3.140625" style="62" customWidth="1"/>
    <col min="8201" max="8201" width="9.140625" style="62"/>
    <col min="8202" max="8202" width="10.28515625" style="62" customWidth="1"/>
    <col min="8203" max="8203" width="82.140625" style="62" customWidth="1"/>
    <col min="8204" max="8204" width="13.5703125" style="62" customWidth="1"/>
    <col min="8205" max="8448" width="9.140625" style="62"/>
    <col min="8449" max="8449" width="4.28515625" style="62" customWidth="1"/>
    <col min="8450" max="8450" width="6.5703125" style="62" customWidth="1"/>
    <col min="8451" max="8451" width="39" style="62" customWidth="1"/>
    <col min="8452" max="8452" width="60.7109375" style="62" customWidth="1"/>
    <col min="8453" max="8453" width="19.7109375" style="62" customWidth="1"/>
    <col min="8454" max="8454" width="6.85546875" style="62" customWidth="1"/>
    <col min="8455" max="8455" width="3.85546875" style="62" customWidth="1"/>
    <col min="8456" max="8456" width="3.140625" style="62" customWidth="1"/>
    <col min="8457" max="8457" width="9.140625" style="62"/>
    <col min="8458" max="8458" width="10.28515625" style="62" customWidth="1"/>
    <col min="8459" max="8459" width="82.140625" style="62" customWidth="1"/>
    <col min="8460" max="8460" width="13.5703125" style="62" customWidth="1"/>
    <col min="8461" max="8704" width="9.140625" style="62"/>
    <col min="8705" max="8705" width="4.28515625" style="62" customWidth="1"/>
    <col min="8706" max="8706" width="6.5703125" style="62" customWidth="1"/>
    <col min="8707" max="8707" width="39" style="62" customWidth="1"/>
    <col min="8708" max="8708" width="60.7109375" style="62" customWidth="1"/>
    <col min="8709" max="8709" width="19.7109375" style="62" customWidth="1"/>
    <col min="8710" max="8710" width="6.85546875" style="62" customWidth="1"/>
    <col min="8711" max="8711" width="3.85546875" style="62" customWidth="1"/>
    <col min="8712" max="8712" width="3.140625" style="62" customWidth="1"/>
    <col min="8713" max="8713" width="9.140625" style="62"/>
    <col min="8714" max="8714" width="10.28515625" style="62" customWidth="1"/>
    <col min="8715" max="8715" width="82.140625" style="62" customWidth="1"/>
    <col min="8716" max="8716" width="13.5703125" style="62" customWidth="1"/>
    <col min="8717" max="8960" width="9.140625" style="62"/>
    <col min="8961" max="8961" width="4.28515625" style="62" customWidth="1"/>
    <col min="8962" max="8962" width="6.5703125" style="62" customWidth="1"/>
    <col min="8963" max="8963" width="39" style="62" customWidth="1"/>
    <col min="8964" max="8964" width="60.7109375" style="62" customWidth="1"/>
    <col min="8965" max="8965" width="19.7109375" style="62" customWidth="1"/>
    <col min="8966" max="8966" width="6.85546875" style="62" customWidth="1"/>
    <col min="8967" max="8967" width="3.85546875" style="62" customWidth="1"/>
    <col min="8968" max="8968" width="3.140625" style="62" customWidth="1"/>
    <col min="8969" max="8969" width="9.140625" style="62"/>
    <col min="8970" max="8970" width="10.28515625" style="62" customWidth="1"/>
    <col min="8971" max="8971" width="82.140625" style="62" customWidth="1"/>
    <col min="8972" max="8972" width="13.5703125" style="62" customWidth="1"/>
    <col min="8973" max="9216" width="9.140625" style="62"/>
    <col min="9217" max="9217" width="4.28515625" style="62" customWidth="1"/>
    <col min="9218" max="9218" width="6.5703125" style="62" customWidth="1"/>
    <col min="9219" max="9219" width="39" style="62" customWidth="1"/>
    <col min="9220" max="9220" width="60.7109375" style="62" customWidth="1"/>
    <col min="9221" max="9221" width="19.7109375" style="62" customWidth="1"/>
    <col min="9222" max="9222" width="6.85546875" style="62" customWidth="1"/>
    <col min="9223" max="9223" width="3.85546875" style="62" customWidth="1"/>
    <col min="9224" max="9224" width="3.140625" style="62" customWidth="1"/>
    <col min="9225" max="9225" width="9.140625" style="62"/>
    <col min="9226" max="9226" width="10.28515625" style="62" customWidth="1"/>
    <col min="9227" max="9227" width="82.140625" style="62" customWidth="1"/>
    <col min="9228" max="9228" width="13.5703125" style="62" customWidth="1"/>
    <col min="9229" max="9472" width="9.140625" style="62"/>
    <col min="9473" max="9473" width="4.28515625" style="62" customWidth="1"/>
    <col min="9474" max="9474" width="6.5703125" style="62" customWidth="1"/>
    <col min="9475" max="9475" width="39" style="62" customWidth="1"/>
    <col min="9476" max="9476" width="60.7109375" style="62" customWidth="1"/>
    <col min="9477" max="9477" width="19.7109375" style="62" customWidth="1"/>
    <col min="9478" max="9478" width="6.85546875" style="62" customWidth="1"/>
    <col min="9479" max="9479" width="3.85546875" style="62" customWidth="1"/>
    <col min="9480" max="9480" width="3.140625" style="62" customWidth="1"/>
    <col min="9481" max="9481" width="9.140625" style="62"/>
    <col min="9482" max="9482" width="10.28515625" style="62" customWidth="1"/>
    <col min="9483" max="9483" width="82.140625" style="62" customWidth="1"/>
    <col min="9484" max="9484" width="13.5703125" style="62" customWidth="1"/>
    <col min="9485" max="9728" width="9.140625" style="62"/>
    <col min="9729" max="9729" width="4.28515625" style="62" customWidth="1"/>
    <col min="9730" max="9730" width="6.5703125" style="62" customWidth="1"/>
    <col min="9731" max="9731" width="39" style="62" customWidth="1"/>
    <col min="9732" max="9732" width="60.7109375" style="62" customWidth="1"/>
    <col min="9733" max="9733" width="19.7109375" style="62" customWidth="1"/>
    <col min="9734" max="9734" width="6.85546875" style="62" customWidth="1"/>
    <col min="9735" max="9735" width="3.85546875" style="62" customWidth="1"/>
    <col min="9736" max="9736" width="3.140625" style="62" customWidth="1"/>
    <col min="9737" max="9737" width="9.140625" style="62"/>
    <col min="9738" max="9738" width="10.28515625" style="62" customWidth="1"/>
    <col min="9739" max="9739" width="82.140625" style="62" customWidth="1"/>
    <col min="9740" max="9740" width="13.5703125" style="62" customWidth="1"/>
    <col min="9741" max="9984" width="9.140625" style="62"/>
    <col min="9985" max="9985" width="4.28515625" style="62" customWidth="1"/>
    <col min="9986" max="9986" width="6.5703125" style="62" customWidth="1"/>
    <col min="9987" max="9987" width="39" style="62" customWidth="1"/>
    <col min="9988" max="9988" width="60.7109375" style="62" customWidth="1"/>
    <col min="9989" max="9989" width="19.7109375" style="62" customWidth="1"/>
    <col min="9990" max="9990" width="6.85546875" style="62" customWidth="1"/>
    <col min="9991" max="9991" width="3.85546875" style="62" customWidth="1"/>
    <col min="9992" max="9992" width="3.140625" style="62" customWidth="1"/>
    <col min="9993" max="9993" width="9.140625" style="62"/>
    <col min="9994" max="9994" width="10.28515625" style="62" customWidth="1"/>
    <col min="9995" max="9995" width="82.140625" style="62" customWidth="1"/>
    <col min="9996" max="9996" width="13.5703125" style="62" customWidth="1"/>
    <col min="9997" max="10240" width="9.140625" style="62"/>
    <col min="10241" max="10241" width="4.28515625" style="62" customWidth="1"/>
    <col min="10242" max="10242" width="6.5703125" style="62" customWidth="1"/>
    <col min="10243" max="10243" width="39" style="62" customWidth="1"/>
    <col min="10244" max="10244" width="60.7109375" style="62" customWidth="1"/>
    <col min="10245" max="10245" width="19.7109375" style="62" customWidth="1"/>
    <col min="10246" max="10246" width="6.85546875" style="62" customWidth="1"/>
    <col min="10247" max="10247" width="3.85546875" style="62" customWidth="1"/>
    <col min="10248" max="10248" width="3.140625" style="62" customWidth="1"/>
    <col min="10249" max="10249" width="9.140625" style="62"/>
    <col min="10250" max="10250" width="10.28515625" style="62" customWidth="1"/>
    <col min="10251" max="10251" width="82.140625" style="62" customWidth="1"/>
    <col min="10252" max="10252" width="13.5703125" style="62" customWidth="1"/>
    <col min="10253" max="10496" width="9.140625" style="62"/>
    <col min="10497" max="10497" width="4.28515625" style="62" customWidth="1"/>
    <col min="10498" max="10498" width="6.5703125" style="62" customWidth="1"/>
    <col min="10499" max="10499" width="39" style="62" customWidth="1"/>
    <col min="10500" max="10500" width="60.7109375" style="62" customWidth="1"/>
    <col min="10501" max="10501" width="19.7109375" style="62" customWidth="1"/>
    <col min="10502" max="10502" width="6.85546875" style="62" customWidth="1"/>
    <col min="10503" max="10503" width="3.85546875" style="62" customWidth="1"/>
    <col min="10504" max="10504" width="3.140625" style="62" customWidth="1"/>
    <col min="10505" max="10505" width="9.140625" style="62"/>
    <col min="10506" max="10506" width="10.28515625" style="62" customWidth="1"/>
    <col min="10507" max="10507" width="82.140625" style="62" customWidth="1"/>
    <col min="10508" max="10508" width="13.5703125" style="62" customWidth="1"/>
    <col min="10509" max="10752" width="9.140625" style="62"/>
    <col min="10753" max="10753" width="4.28515625" style="62" customWidth="1"/>
    <col min="10754" max="10754" width="6.5703125" style="62" customWidth="1"/>
    <col min="10755" max="10755" width="39" style="62" customWidth="1"/>
    <col min="10756" max="10756" width="60.7109375" style="62" customWidth="1"/>
    <col min="10757" max="10757" width="19.7109375" style="62" customWidth="1"/>
    <col min="10758" max="10758" width="6.85546875" style="62" customWidth="1"/>
    <col min="10759" max="10759" width="3.85546875" style="62" customWidth="1"/>
    <col min="10760" max="10760" width="3.140625" style="62" customWidth="1"/>
    <col min="10761" max="10761" width="9.140625" style="62"/>
    <col min="10762" max="10762" width="10.28515625" style="62" customWidth="1"/>
    <col min="10763" max="10763" width="82.140625" style="62" customWidth="1"/>
    <col min="10764" max="10764" width="13.5703125" style="62" customWidth="1"/>
    <col min="10765" max="11008" width="9.140625" style="62"/>
    <col min="11009" max="11009" width="4.28515625" style="62" customWidth="1"/>
    <col min="11010" max="11010" width="6.5703125" style="62" customWidth="1"/>
    <col min="11011" max="11011" width="39" style="62" customWidth="1"/>
    <col min="11012" max="11012" width="60.7109375" style="62" customWidth="1"/>
    <col min="11013" max="11013" width="19.7109375" style="62" customWidth="1"/>
    <col min="11014" max="11014" width="6.85546875" style="62" customWidth="1"/>
    <col min="11015" max="11015" width="3.85546875" style="62" customWidth="1"/>
    <col min="11016" max="11016" width="3.140625" style="62" customWidth="1"/>
    <col min="11017" max="11017" width="9.140625" style="62"/>
    <col min="11018" max="11018" width="10.28515625" style="62" customWidth="1"/>
    <col min="11019" max="11019" width="82.140625" style="62" customWidth="1"/>
    <col min="11020" max="11020" width="13.5703125" style="62" customWidth="1"/>
    <col min="11021" max="11264" width="9.140625" style="62"/>
    <col min="11265" max="11265" width="4.28515625" style="62" customWidth="1"/>
    <col min="11266" max="11266" width="6.5703125" style="62" customWidth="1"/>
    <col min="11267" max="11267" width="39" style="62" customWidth="1"/>
    <col min="11268" max="11268" width="60.7109375" style="62" customWidth="1"/>
    <col min="11269" max="11269" width="19.7109375" style="62" customWidth="1"/>
    <col min="11270" max="11270" width="6.85546875" style="62" customWidth="1"/>
    <col min="11271" max="11271" width="3.85546875" style="62" customWidth="1"/>
    <col min="11272" max="11272" width="3.140625" style="62" customWidth="1"/>
    <col min="11273" max="11273" width="9.140625" style="62"/>
    <col min="11274" max="11274" width="10.28515625" style="62" customWidth="1"/>
    <col min="11275" max="11275" width="82.140625" style="62" customWidth="1"/>
    <col min="11276" max="11276" width="13.5703125" style="62" customWidth="1"/>
    <col min="11277" max="11520" width="9.140625" style="62"/>
    <col min="11521" max="11521" width="4.28515625" style="62" customWidth="1"/>
    <col min="11522" max="11522" width="6.5703125" style="62" customWidth="1"/>
    <col min="11523" max="11523" width="39" style="62" customWidth="1"/>
    <col min="11524" max="11524" width="60.7109375" style="62" customWidth="1"/>
    <col min="11525" max="11525" width="19.7109375" style="62" customWidth="1"/>
    <col min="11526" max="11526" width="6.85546875" style="62" customWidth="1"/>
    <col min="11527" max="11527" width="3.85546875" style="62" customWidth="1"/>
    <col min="11528" max="11528" width="3.140625" style="62" customWidth="1"/>
    <col min="11529" max="11529" width="9.140625" style="62"/>
    <col min="11530" max="11530" width="10.28515625" style="62" customWidth="1"/>
    <col min="11531" max="11531" width="82.140625" style="62" customWidth="1"/>
    <col min="11532" max="11532" width="13.5703125" style="62" customWidth="1"/>
    <col min="11533" max="11776" width="9.140625" style="62"/>
    <col min="11777" max="11777" width="4.28515625" style="62" customWidth="1"/>
    <col min="11778" max="11778" width="6.5703125" style="62" customWidth="1"/>
    <col min="11779" max="11779" width="39" style="62" customWidth="1"/>
    <col min="11780" max="11780" width="60.7109375" style="62" customWidth="1"/>
    <col min="11781" max="11781" width="19.7109375" style="62" customWidth="1"/>
    <col min="11782" max="11782" width="6.85546875" style="62" customWidth="1"/>
    <col min="11783" max="11783" width="3.85546875" style="62" customWidth="1"/>
    <col min="11784" max="11784" width="3.140625" style="62" customWidth="1"/>
    <col min="11785" max="11785" width="9.140625" style="62"/>
    <col min="11786" max="11786" width="10.28515625" style="62" customWidth="1"/>
    <col min="11787" max="11787" width="82.140625" style="62" customWidth="1"/>
    <col min="11788" max="11788" width="13.5703125" style="62" customWidth="1"/>
    <col min="11789" max="12032" width="9.140625" style="62"/>
    <col min="12033" max="12033" width="4.28515625" style="62" customWidth="1"/>
    <col min="12034" max="12034" width="6.5703125" style="62" customWidth="1"/>
    <col min="12035" max="12035" width="39" style="62" customWidth="1"/>
    <col min="12036" max="12036" width="60.7109375" style="62" customWidth="1"/>
    <col min="12037" max="12037" width="19.7109375" style="62" customWidth="1"/>
    <col min="12038" max="12038" width="6.85546875" style="62" customWidth="1"/>
    <col min="12039" max="12039" width="3.85546875" style="62" customWidth="1"/>
    <col min="12040" max="12040" width="3.140625" style="62" customWidth="1"/>
    <col min="12041" max="12041" width="9.140625" style="62"/>
    <col min="12042" max="12042" width="10.28515625" style="62" customWidth="1"/>
    <col min="12043" max="12043" width="82.140625" style="62" customWidth="1"/>
    <col min="12044" max="12044" width="13.5703125" style="62" customWidth="1"/>
    <col min="12045" max="12288" width="9.140625" style="62"/>
    <col min="12289" max="12289" width="4.28515625" style="62" customWidth="1"/>
    <col min="12290" max="12290" width="6.5703125" style="62" customWidth="1"/>
    <col min="12291" max="12291" width="39" style="62" customWidth="1"/>
    <col min="12292" max="12292" width="60.7109375" style="62" customWidth="1"/>
    <col min="12293" max="12293" width="19.7109375" style="62" customWidth="1"/>
    <col min="12294" max="12294" width="6.85546875" style="62" customWidth="1"/>
    <col min="12295" max="12295" width="3.85546875" style="62" customWidth="1"/>
    <col min="12296" max="12296" width="3.140625" style="62" customWidth="1"/>
    <col min="12297" max="12297" width="9.140625" style="62"/>
    <col min="12298" max="12298" width="10.28515625" style="62" customWidth="1"/>
    <col min="12299" max="12299" width="82.140625" style="62" customWidth="1"/>
    <col min="12300" max="12300" width="13.5703125" style="62" customWidth="1"/>
    <col min="12301" max="12544" width="9.140625" style="62"/>
    <col min="12545" max="12545" width="4.28515625" style="62" customWidth="1"/>
    <col min="12546" max="12546" width="6.5703125" style="62" customWidth="1"/>
    <col min="12547" max="12547" width="39" style="62" customWidth="1"/>
    <col min="12548" max="12548" width="60.7109375" style="62" customWidth="1"/>
    <col min="12549" max="12549" width="19.7109375" style="62" customWidth="1"/>
    <col min="12550" max="12550" width="6.85546875" style="62" customWidth="1"/>
    <col min="12551" max="12551" width="3.85546875" style="62" customWidth="1"/>
    <col min="12552" max="12552" width="3.140625" style="62" customWidth="1"/>
    <col min="12553" max="12553" width="9.140625" style="62"/>
    <col min="12554" max="12554" width="10.28515625" style="62" customWidth="1"/>
    <col min="12555" max="12555" width="82.140625" style="62" customWidth="1"/>
    <col min="12556" max="12556" width="13.5703125" style="62" customWidth="1"/>
    <col min="12557" max="12800" width="9.140625" style="62"/>
    <col min="12801" max="12801" width="4.28515625" style="62" customWidth="1"/>
    <col min="12802" max="12802" width="6.5703125" style="62" customWidth="1"/>
    <col min="12803" max="12803" width="39" style="62" customWidth="1"/>
    <col min="12804" max="12804" width="60.7109375" style="62" customWidth="1"/>
    <col min="12805" max="12805" width="19.7109375" style="62" customWidth="1"/>
    <col min="12806" max="12806" width="6.85546875" style="62" customWidth="1"/>
    <col min="12807" max="12807" width="3.85546875" style="62" customWidth="1"/>
    <col min="12808" max="12808" width="3.140625" style="62" customWidth="1"/>
    <col min="12809" max="12809" width="9.140625" style="62"/>
    <col min="12810" max="12810" width="10.28515625" style="62" customWidth="1"/>
    <col min="12811" max="12811" width="82.140625" style="62" customWidth="1"/>
    <col min="12812" max="12812" width="13.5703125" style="62" customWidth="1"/>
    <col min="12813" max="13056" width="9.140625" style="62"/>
    <col min="13057" max="13057" width="4.28515625" style="62" customWidth="1"/>
    <col min="13058" max="13058" width="6.5703125" style="62" customWidth="1"/>
    <col min="13059" max="13059" width="39" style="62" customWidth="1"/>
    <col min="13060" max="13060" width="60.7109375" style="62" customWidth="1"/>
    <col min="13061" max="13061" width="19.7109375" style="62" customWidth="1"/>
    <col min="13062" max="13062" width="6.85546875" style="62" customWidth="1"/>
    <col min="13063" max="13063" width="3.85546875" style="62" customWidth="1"/>
    <col min="13064" max="13064" width="3.140625" style="62" customWidth="1"/>
    <col min="13065" max="13065" width="9.140625" style="62"/>
    <col min="13066" max="13066" width="10.28515625" style="62" customWidth="1"/>
    <col min="13067" max="13067" width="82.140625" style="62" customWidth="1"/>
    <col min="13068" max="13068" width="13.5703125" style="62" customWidth="1"/>
    <col min="13069" max="13312" width="9.140625" style="62"/>
    <col min="13313" max="13313" width="4.28515625" style="62" customWidth="1"/>
    <col min="13314" max="13314" width="6.5703125" style="62" customWidth="1"/>
    <col min="13315" max="13315" width="39" style="62" customWidth="1"/>
    <col min="13316" max="13316" width="60.7109375" style="62" customWidth="1"/>
    <col min="13317" max="13317" width="19.7109375" style="62" customWidth="1"/>
    <col min="13318" max="13318" width="6.85546875" style="62" customWidth="1"/>
    <col min="13319" max="13319" width="3.85546875" style="62" customWidth="1"/>
    <col min="13320" max="13320" width="3.140625" style="62" customWidth="1"/>
    <col min="13321" max="13321" width="9.140625" style="62"/>
    <col min="13322" max="13322" width="10.28515625" style="62" customWidth="1"/>
    <col min="13323" max="13323" width="82.140625" style="62" customWidth="1"/>
    <col min="13324" max="13324" width="13.5703125" style="62" customWidth="1"/>
    <col min="13325" max="13568" width="9.140625" style="62"/>
    <col min="13569" max="13569" width="4.28515625" style="62" customWidth="1"/>
    <col min="13570" max="13570" width="6.5703125" style="62" customWidth="1"/>
    <col min="13571" max="13571" width="39" style="62" customWidth="1"/>
    <col min="13572" max="13572" width="60.7109375" style="62" customWidth="1"/>
    <col min="13573" max="13573" width="19.7109375" style="62" customWidth="1"/>
    <col min="13574" max="13574" width="6.85546875" style="62" customWidth="1"/>
    <col min="13575" max="13575" width="3.85546875" style="62" customWidth="1"/>
    <col min="13576" max="13576" width="3.140625" style="62" customWidth="1"/>
    <col min="13577" max="13577" width="9.140625" style="62"/>
    <col min="13578" max="13578" width="10.28515625" style="62" customWidth="1"/>
    <col min="13579" max="13579" width="82.140625" style="62" customWidth="1"/>
    <col min="13580" max="13580" width="13.5703125" style="62" customWidth="1"/>
    <col min="13581" max="13824" width="9.140625" style="62"/>
    <col min="13825" max="13825" width="4.28515625" style="62" customWidth="1"/>
    <col min="13826" max="13826" width="6.5703125" style="62" customWidth="1"/>
    <col min="13827" max="13827" width="39" style="62" customWidth="1"/>
    <col min="13828" max="13828" width="60.7109375" style="62" customWidth="1"/>
    <col min="13829" max="13829" width="19.7109375" style="62" customWidth="1"/>
    <col min="13830" max="13830" width="6.85546875" style="62" customWidth="1"/>
    <col min="13831" max="13831" width="3.85546875" style="62" customWidth="1"/>
    <col min="13832" max="13832" width="3.140625" style="62" customWidth="1"/>
    <col min="13833" max="13833" width="9.140625" style="62"/>
    <col min="13834" max="13834" width="10.28515625" style="62" customWidth="1"/>
    <col min="13835" max="13835" width="82.140625" style="62" customWidth="1"/>
    <col min="13836" max="13836" width="13.5703125" style="62" customWidth="1"/>
    <col min="13837" max="14080" width="9.140625" style="62"/>
    <col min="14081" max="14081" width="4.28515625" style="62" customWidth="1"/>
    <col min="14082" max="14082" width="6.5703125" style="62" customWidth="1"/>
    <col min="14083" max="14083" width="39" style="62" customWidth="1"/>
    <col min="14084" max="14084" width="60.7109375" style="62" customWidth="1"/>
    <col min="14085" max="14085" width="19.7109375" style="62" customWidth="1"/>
    <col min="14086" max="14086" width="6.85546875" style="62" customWidth="1"/>
    <col min="14087" max="14087" width="3.85546875" style="62" customWidth="1"/>
    <col min="14088" max="14088" width="3.140625" style="62" customWidth="1"/>
    <col min="14089" max="14089" width="9.140625" style="62"/>
    <col min="14090" max="14090" width="10.28515625" style="62" customWidth="1"/>
    <col min="14091" max="14091" width="82.140625" style="62" customWidth="1"/>
    <col min="14092" max="14092" width="13.5703125" style="62" customWidth="1"/>
    <col min="14093" max="14336" width="9.140625" style="62"/>
    <col min="14337" max="14337" width="4.28515625" style="62" customWidth="1"/>
    <col min="14338" max="14338" width="6.5703125" style="62" customWidth="1"/>
    <col min="14339" max="14339" width="39" style="62" customWidth="1"/>
    <col min="14340" max="14340" width="60.7109375" style="62" customWidth="1"/>
    <col min="14341" max="14341" width="19.7109375" style="62" customWidth="1"/>
    <col min="14342" max="14342" width="6.85546875" style="62" customWidth="1"/>
    <col min="14343" max="14343" width="3.85546875" style="62" customWidth="1"/>
    <col min="14344" max="14344" width="3.140625" style="62" customWidth="1"/>
    <col min="14345" max="14345" width="9.140625" style="62"/>
    <col min="14346" max="14346" width="10.28515625" style="62" customWidth="1"/>
    <col min="14347" max="14347" width="82.140625" style="62" customWidth="1"/>
    <col min="14348" max="14348" width="13.5703125" style="62" customWidth="1"/>
    <col min="14349" max="14592" width="9.140625" style="62"/>
    <col min="14593" max="14593" width="4.28515625" style="62" customWidth="1"/>
    <col min="14594" max="14594" width="6.5703125" style="62" customWidth="1"/>
    <col min="14595" max="14595" width="39" style="62" customWidth="1"/>
    <col min="14596" max="14596" width="60.7109375" style="62" customWidth="1"/>
    <col min="14597" max="14597" width="19.7109375" style="62" customWidth="1"/>
    <col min="14598" max="14598" width="6.85546875" style="62" customWidth="1"/>
    <col min="14599" max="14599" width="3.85546875" style="62" customWidth="1"/>
    <col min="14600" max="14600" width="3.140625" style="62" customWidth="1"/>
    <col min="14601" max="14601" width="9.140625" style="62"/>
    <col min="14602" max="14602" width="10.28515625" style="62" customWidth="1"/>
    <col min="14603" max="14603" width="82.140625" style="62" customWidth="1"/>
    <col min="14604" max="14604" width="13.5703125" style="62" customWidth="1"/>
    <col min="14605" max="14848" width="9.140625" style="62"/>
    <col min="14849" max="14849" width="4.28515625" style="62" customWidth="1"/>
    <col min="14850" max="14850" width="6.5703125" style="62" customWidth="1"/>
    <col min="14851" max="14851" width="39" style="62" customWidth="1"/>
    <col min="14852" max="14852" width="60.7109375" style="62" customWidth="1"/>
    <col min="14853" max="14853" width="19.7109375" style="62" customWidth="1"/>
    <col min="14854" max="14854" width="6.85546875" style="62" customWidth="1"/>
    <col min="14855" max="14855" width="3.85546875" style="62" customWidth="1"/>
    <col min="14856" max="14856" width="3.140625" style="62" customWidth="1"/>
    <col min="14857" max="14857" width="9.140625" style="62"/>
    <col min="14858" max="14858" width="10.28515625" style="62" customWidth="1"/>
    <col min="14859" max="14859" width="82.140625" style="62" customWidth="1"/>
    <col min="14860" max="14860" width="13.5703125" style="62" customWidth="1"/>
    <col min="14861" max="15104" width="9.140625" style="62"/>
    <col min="15105" max="15105" width="4.28515625" style="62" customWidth="1"/>
    <col min="15106" max="15106" width="6.5703125" style="62" customWidth="1"/>
    <col min="15107" max="15107" width="39" style="62" customWidth="1"/>
    <col min="15108" max="15108" width="60.7109375" style="62" customWidth="1"/>
    <col min="15109" max="15109" width="19.7109375" style="62" customWidth="1"/>
    <col min="15110" max="15110" width="6.85546875" style="62" customWidth="1"/>
    <col min="15111" max="15111" width="3.85546875" style="62" customWidth="1"/>
    <col min="15112" max="15112" width="3.140625" style="62" customWidth="1"/>
    <col min="15113" max="15113" width="9.140625" style="62"/>
    <col min="15114" max="15114" width="10.28515625" style="62" customWidth="1"/>
    <col min="15115" max="15115" width="82.140625" style="62" customWidth="1"/>
    <col min="15116" max="15116" width="13.5703125" style="62" customWidth="1"/>
    <col min="15117" max="15360" width="9.140625" style="62"/>
    <col min="15361" max="15361" width="4.28515625" style="62" customWidth="1"/>
    <col min="15362" max="15362" width="6.5703125" style="62" customWidth="1"/>
    <col min="15363" max="15363" width="39" style="62" customWidth="1"/>
    <col min="15364" max="15364" width="60.7109375" style="62" customWidth="1"/>
    <col min="15365" max="15365" width="19.7109375" style="62" customWidth="1"/>
    <col min="15366" max="15366" width="6.85546875" style="62" customWidth="1"/>
    <col min="15367" max="15367" width="3.85546875" style="62" customWidth="1"/>
    <col min="15368" max="15368" width="3.140625" style="62" customWidth="1"/>
    <col min="15369" max="15369" width="9.140625" style="62"/>
    <col min="15370" max="15370" width="10.28515625" style="62" customWidth="1"/>
    <col min="15371" max="15371" width="82.140625" style="62" customWidth="1"/>
    <col min="15372" max="15372" width="13.5703125" style="62" customWidth="1"/>
    <col min="15373" max="15616" width="9.140625" style="62"/>
    <col min="15617" max="15617" width="4.28515625" style="62" customWidth="1"/>
    <col min="15618" max="15618" width="6.5703125" style="62" customWidth="1"/>
    <col min="15619" max="15619" width="39" style="62" customWidth="1"/>
    <col min="15620" max="15620" width="60.7109375" style="62" customWidth="1"/>
    <col min="15621" max="15621" width="19.7109375" style="62" customWidth="1"/>
    <col min="15622" max="15622" width="6.85546875" style="62" customWidth="1"/>
    <col min="15623" max="15623" width="3.85546875" style="62" customWidth="1"/>
    <col min="15624" max="15624" width="3.140625" style="62" customWidth="1"/>
    <col min="15625" max="15625" width="9.140625" style="62"/>
    <col min="15626" max="15626" width="10.28515625" style="62" customWidth="1"/>
    <col min="15627" max="15627" width="82.140625" style="62" customWidth="1"/>
    <col min="15628" max="15628" width="13.5703125" style="62" customWidth="1"/>
    <col min="15629" max="15872" width="9.140625" style="62"/>
    <col min="15873" max="15873" width="4.28515625" style="62" customWidth="1"/>
    <col min="15874" max="15874" width="6.5703125" style="62" customWidth="1"/>
    <col min="15875" max="15875" width="39" style="62" customWidth="1"/>
    <col min="15876" max="15876" width="60.7109375" style="62" customWidth="1"/>
    <col min="15877" max="15877" width="19.7109375" style="62" customWidth="1"/>
    <col min="15878" max="15878" width="6.85546875" style="62" customWidth="1"/>
    <col min="15879" max="15879" width="3.85546875" style="62" customWidth="1"/>
    <col min="15880" max="15880" width="3.140625" style="62" customWidth="1"/>
    <col min="15881" max="15881" width="9.140625" style="62"/>
    <col min="15882" max="15882" width="10.28515625" style="62" customWidth="1"/>
    <col min="15883" max="15883" width="82.140625" style="62" customWidth="1"/>
    <col min="15884" max="15884" width="13.5703125" style="62" customWidth="1"/>
    <col min="15885" max="16128" width="9.140625" style="62"/>
    <col min="16129" max="16129" width="4.28515625" style="62" customWidth="1"/>
    <col min="16130" max="16130" width="6.5703125" style="62" customWidth="1"/>
    <col min="16131" max="16131" width="39" style="62" customWidth="1"/>
    <col min="16132" max="16132" width="60.7109375" style="62" customWidth="1"/>
    <col min="16133" max="16133" width="19.7109375" style="62" customWidth="1"/>
    <col min="16134" max="16134" width="6.85546875" style="62" customWidth="1"/>
    <col min="16135" max="16135" width="3.85546875" style="62" customWidth="1"/>
    <col min="16136" max="16136" width="3.140625" style="62" customWidth="1"/>
    <col min="16137" max="16137" width="9.140625" style="62"/>
    <col min="16138" max="16138" width="10.28515625" style="62" customWidth="1"/>
    <col min="16139" max="16139" width="82.140625" style="62" customWidth="1"/>
    <col min="16140" max="16140" width="13.5703125" style="62" customWidth="1"/>
    <col min="16141" max="16384" width="9.140625" style="62"/>
  </cols>
  <sheetData>
    <row r="1" spans="2:13" ht="28.5">
      <c r="C1" s="63" t="s">
        <v>30</v>
      </c>
      <c r="D1" s="64"/>
      <c r="E1" s="64"/>
    </row>
    <row r="2" spans="2:13">
      <c r="C2" s="62" t="s">
        <v>31</v>
      </c>
    </row>
    <row r="5" spans="2:13" ht="18">
      <c r="C5" s="287" t="str">
        <f>'Революции, 13'!$C$5</f>
        <v>Отчёт о проделанной работе за 2018 год</v>
      </c>
      <c r="D5" s="288"/>
    </row>
    <row r="6" spans="2:13" ht="18">
      <c r="C6" s="287" t="s">
        <v>32</v>
      </c>
      <c r="D6" s="288"/>
    </row>
    <row r="7" spans="2:13" ht="18.75">
      <c r="C7" s="65" t="s">
        <v>33</v>
      </c>
      <c r="D7" s="289" t="s">
        <v>102</v>
      </c>
      <c r="E7" s="289"/>
    </row>
    <row r="8" spans="2:13" ht="15.75">
      <c r="C8" s="66" t="s">
        <v>34</v>
      </c>
      <c r="D8" s="67" t="s">
        <v>35</v>
      </c>
      <c r="E8" s="65">
        <v>1047.2</v>
      </c>
    </row>
    <row r="9" spans="2:13" ht="15.75">
      <c r="C9" s="66" t="s">
        <v>36</v>
      </c>
      <c r="D9" s="67" t="s">
        <v>37</v>
      </c>
      <c r="E9" s="65">
        <v>13.6</v>
      </c>
      <c r="I9" s="290" t="s">
        <v>38</v>
      </c>
      <c r="J9" s="290"/>
      <c r="K9" s="62">
        <f>E8*(E9-1.7)</f>
        <v>12461.68</v>
      </c>
      <c r="L9" s="68"/>
    </row>
    <row r="10" spans="2:13" ht="15.75">
      <c r="C10" s="66" t="s">
        <v>509</v>
      </c>
      <c r="D10" s="67" t="s">
        <v>37</v>
      </c>
      <c r="E10" s="65">
        <f>E9-1.7</f>
        <v>11.9</v>
      </c>
      <c r="I10" s="290" t="s">
        <v>38</v>
      </c>
      <c r="J10" s="290"/>
      <c r="L10" s="68"/>
    </row>
    <row r="11" spans="2:13" ht="15.75">
      <c r="C11" s="69" t="s">
        <v>39</v>
      </c>
      <c r="D11" s="70" t="s">
        <v>547</v>
      </c>
      <c r="E11" s="71">
        <f>K9*6</f>
        <v>74770.080000000002</v>
      </c>
      <c r="I11" s="291" t="s">
        <v>40</v>
      </c>
      <c r="J11" s="291"/>
      <c r="K11" s="72">
        <v>20401.61</v>
      </c>
      <c r="L11" s="68"/>
    </row>
    <row r="12" spans="2:13" ht="15.75">
      <c r="C12" s="69" t="s">
        <v>41</v>
      </c>
      <c r="D12" s="70" t="s">
        <v>547</v>
      </c>
      <c r="E12" s="71">
        <f>E11-K11</f>
        <v>54368.47</v>
      </c>
      <c r="I12" s="73" t="s">
        <v>42</v>
      </c>
      <c r="J12" s="73"/>
      <c r="K12" s="64">
        <v>31355.47</v>
      </c>
      <c r="L12" s="68"/>
    </row>
    <row r="13" spans="2:13" ht="19.5" thickBot="1">
      <c r="C13" s="74"/>
      <c r="D13" s="75"/>
      <c r="I13" s="286" t="str">
        <f>D7</f>
        <v>г.Ростов ул.Ленинская д.53</v>
      </c>
      <c r="J13" s="286"/>
      <c r="K13" s="286"/>
      <c r="L13" s="286"/>
    </row>
    <row r="14" spans="2:13" ht="15.75" thickBot="1">
      <c r="B14" s="76" t="s">
        <v>43</v>
      </c>
      <c r="C14" s="77" t="s">
        <v>44</v>
      </c>
      <c r="D14" s="78" t="s">
        <v>45</v>
      </c>
      <c r="E14" s="77" t="s">
        <v>46</v>
      </c>
      <c r="I14" s="79" t="s">
        <v>0</v>
      </c>
      <c r="J14" s="79" t="s">
        <v>1</v>
      </c>
      <c r="K14" s="79" t="s">
        <v>2</v>
      </c>
      <c r="L14" s="79" t="s">
        <v>3</v>
      </c>
      <c r="M14" s="80"/>
    </row>
    <row r="15" spans="2:13" ht="16.5" customHeight="1">
      <c r="B15" s="270" t="s">
        <v>47</v>
      </c>
      <c r="C15" s="280" t="s">
        <v>48</v>
      </c>
      <c r="D15" s="281"/>
      <c r="E15" s="276">
        <f>E11/F28*F15</f>
        <v>11309.76</v>
      </c>
      <c r="F15" s="276">
        <v>1.8</v>
      </c>
      <c r="I15" s="82" t="s">
        <v>502</v>
      </c>
      <c r="J15" s="83">
        <v>43294</v>
      </c>
      <c r="K15" s="95" t="s">
        <v>617</v>
      </c>
      <c r="L15" s="85">
        <v>10</v>
      </c>
      <c r="M15" s="85"/>
    </row>
    <row r="16" spans="2:13" ht="60" customHeight="1" thickBot="1">
      <c r="B16" s="271"/>
      <c r="C16" s="282"/>
      <c r="D16" s="283"/>
      <c r="E16" s="277"/>
      <c r="F16" s="277"/>
      <c r="I16" s="82" t="s">
        <v>151</v>
      </c>
      <c r="J16" s="83">
        <v>43341</v>
      </c>
      <c r="K16" s="87" t="s">
        <v>152</v>
      </c>
      <c r="L16" s="85">
        <v>7</v>
      </c>
      <c r="M16" s="85"/>
    </row>
    <row r="17" spans="2:13" ht="16.5" customHeight="1">
      <c r="B17" s="270" t="s">
        <v>49</v>
      </c>
      <c r="C17" s="280" t="s">
        <v>50</v>
      </c>
      <c r="D17" s="285"/>
      <c r="E17" s="88">
        <f>E18+E19+E20+E21+E22</f>
        <v>25132.799999999996</v>
      </c>
      <c r="F17" s="88">
        <f>F18+F19+F20+F21+F22</f>
        <v>4</v>
      </c>
      <c r="I17" s="85"/>
      <c r="J17" s="97">
        <v>43357</v>
      </c>
      <c r="K17" s="98" t="s">
        <v>155</v>
      </c>
      <c r="L17" s="85"/>
      <c r="M17" s="85"/>
    </row>
    <row r="18" spans="2:13" ht="45">
      <c r="B18" s="284"/>
      <c r="C18" s="91" t="s">
        <v>51</v>
      </c>
      <c r="D18" s="92" t="s">
        <v>52</v>
      </c>
      <c r="E18" s="93">
        <f>E11/F28*F18</f>
        <v>8796.48</v>
      </c>
      <c r="F18" s="93">
        <v>1.4</v>
      </c>
      <c r="I18" s="82" t="s">
        <v>170</v>
      </c>
      <c r="J18" s="83">
        <v>43354</v>
      </c>
      <c r="K18" s="87" t="s">
        <v>171</v>
      </c>
      <c r="L18" s="85">
        <v>4</v>
      </c>
      <c r="M18" s="85"/>
    </row>
    <row r="19" spans="2:13" ht="28.5" customHeight="1">
      <c r="B19" s="284"/>
      <c r="C19" s="91" t="s">
        <v>53</v>
      </c>
      <c r="D19" s="96"/>
      <c r="E19" s="93">
        <f>E11/F29*F19</f>
        <v>0</v>
      </c>
      <c r="F19" s="93">
        <v>0</v>
      </c>
      <c r="I19" s="82">
        <v>1203</v>
      </c>
      <c r="J19" s="83">
        <v>43341</v>
      </c>
      <c r="K19" s="87" t="s">
        <v>186</v>
      </c>
      <c r="L19" s="131" t="s">
        <v>187</v>
      </c>
      <c r="M19" s="85"/>
    </row>
    <row r="20" spans="2:13" ht="61.5" customHeight="1">
      <c r="B20" s="284"/>
      <c r="C20" s="91" t="s">
        <v>54</v>
      </c>
      <c r="D20" s="96" t="s">
        <v>55</v>
      </c>
      <c r="E20" s="93">
        <f>E11/F28*F20</f>
        <v>8168.16</v>
      </c>
      <c r="F20" s="93">
        <v>1.3</v>
      </c>
      <c r="I20" s="82"/>
      <c r="J20" s="83"/>
      <c r="K20" s="87" t="s">
        <v>188</v>
      </c>
      <c r="L20" s="85"/>
      <c r="M20" s="85"/>
    </row>
    <row r="21" spans="2:13" ht="45">
      <c r="B21" s="284"/>
      <c r="C21" s="91" t="s">
        <v>56</v>
      </c>
      <c r="D21" s="96" t="s">
        <v>57</v>
      </c>
      <c r="E21" s="93">
        <f>E11/F28*F21</f>
        <v>4398.24</v>
      </c>
      <c r="F21" s="93">
        <v>0.7</v>
      </c>
      <c r="I21" s="85"/>
      <c r="J21" s="112" t="s">
        <v>270</v>
      </c>
      <c r="K21" s="113" t="s">
        <v>271</v>
      </c>
      <c r="L21" s="85"/>
      <c r="M21" s="85"/>
    </row>
    <row r="22" spans="2:13" ht="30.75" customHeight="1" thickBot="1">
      <c r="B22" s="271"/>
      <c r="C22" s="99" t="s">
        <v>58</v>
      </c>
      <c r="D22" s="100" t="s">
        <v>59</v>
      </c>
      <c r="E22" s="101">
        <f>E11/F28*F22</f>
        <v>3769.9199999999996</v>
      </c>
      <c r="F22" s="101">
        <v>0.6</v>
      </c>
      <c r="I22" s="82" t="s">
        <v>364</v>
      </c>
      <c r="J22" s="83">
        <v>43425</v>
      </c>
      <c r="K22" s="90" t="s">
        <v>365</v>
      </c>
      <c r="L22" s="85">
        <v>18</v>
      </c>
      <c r="M22" s="85"/>
    </row>
    <row r="23" spans="2:13" ht="44.25" customHeight="1">
      <c r="B23" s="270">
        <v>3</v>
      </c>
      <c r="C23" s="272" t="s">
        <v>60</v>
      </c>
      <c r="D23" s="274" t="s">
        <v>61</v>
      </c>
      <c r="E23" s="276">
        <f>E11/F28*F23</f>
        <v>12566.4</v>
      </c>
      <c r="F23" s="276">
        <v>2</v>
      </c>
      <c r="I23" s="82" t="s">
        <v>303</v>
      </c>
      <c r="J23" s="83">
        <v>43421</v>
      </c>
      <c r="K23" s="95" t="s">
        <v>375</v>
      </c>
      <c r="L23" s="85" t="s">
        <v>376</v>
      </c>
      <c r="M23" s="85"/>
    </row>
    <row r="24" spans="2:13" ht="15.75" thickBot="1">
      <c r="B24" s="271"/>
      <c r="C24" s="273"/>
      <c r="D24" s="275"/>
      <c r="E24" s="277"/>
      <c r="F24" s="277"/>
      <c r="I24" s="82">
        <v>1667</v>
      </c>
      <c r="J24" s="83">
        <v>43425</v>
      </c>
      <c r="K24" s="95" t="s">
        <v>365</v>
      </c>
      <c r="L24" s="85">
        <v>18</v>
      </c>
      <c r="M24" s="85"/>
    </row>
    <row r="25" spans="2:13" ht="60.75" thickBot="1">
      <c r="B25" s="106">
        <v>4</v>
      </c>
      <c r="C25" s="107" t="s">
        <v>62</v>
      </c>
      <c r="D25" s="108" t="s">
        <v>63</v>
      </c>
      <c r="E25" s="109">
        <f>E11/F28*F25</f>
        <v>6911.52</v>
      </c>
      <c r="F25" s="109">
        <v>1.1000000000000001</v>
      </c>
      <c r="I25" s="82">
        <v>1665</v>
      </c>
      <c r="J25" s="341">
        <v>43425</v>
      </c>
      <c r="K25" s="95" t="s">
        <v>377</v>
      </c>
      <c r="L25" s="85">
        <v>18</v>
      </c>
      <c r="M25" s="85"/>
    </row>
    <row r="26" spans="2:13" ht="60.75" thickBot="1">
      <c r="B26" s="161">
        <v>5</v>
      </c>
      <c r="C26" s="115" t="s">
        <v>598</v>
      </c>
      <c r="D26" s="116" t="s">
        <v>64</v>
      </c>
      <c r="E26" s="117">
        <f>E11/F28*F26</f>
        <v>3769.9199999999996</v>
      </c>
      <c r="F26" s="117">
        <v>0.6</v>
      </c>
      <c r="I26" s="82">
        <v>1626</v>
      </c>
      <c r="J26" s="83">
        <v>43417</v>
      </c>
      <c r="K26" s="95" t="s">
        <v>378</v>
      </c>
      <c r="L26" s="85">
        <v>9</v>
      </c>
      <c r="M26" s="85"/>
    </row>
    <row r="27" spans="2:13" ht="47.25" customHeight="1" thickBot="1">
      <c r="B27" s="106">
        <v>6</v>
      </c>
      <c r="C27" s="107" t="s">
        <v>599</v>
      </c>
      <c r="D27" s="108" t="s">
        <v>66</v>
      </c>
      <c r="E27" s="109">
        <f>E11/F28*F27</f>
        <v>15079.679999999998</v>
      </c>
      <c r="F27" s="109">
        <v>2.4</v>
      </c>
      <c r="I27" s="82">
        <v>1622</v>
      </c>
      <c r="J27" s="83">
        <v>43416</v>
      </c>
      <c r="K27" s="87" t="s">
        <v>625</v>
      </c>
      <c r="L27" s="85">
        <v>3</v>
      </c>
      <c r="M27" s="85"/>
    </row>
    <row r="28" spans="2:13" ht="33" customHeight="1" thickBot="1">
      <c r="B28" s="161"/>
      <c r="C28" s="118" t="s">
        <v>67</v>
      </c>
      <c r="D28" s="119"/>
      <c r="E28" s="117">
        <f>E15+E17+E23+E25+E26+E27</f>
        <v>74770.079999999987</v>
      </c>
      <c r="F28" s="117">
        <f>F15+F17+F23+F25+F26+F27</f>
        <v>11.9</v>
      </c>
      <c r="I28" s="82">
        <v>1614</v>
      </c>
      <c r="J28" s="83">
        <v>43413</v>
      </c>
      <c r="K28" s="120" t="s">
        <v>379</v>
      </c>
      <c r="L28" s="85" t="s">
        <v>380</v>
      </c>
      <c r="M28" s="85"/>
    </row>
    <row r="29" spans="2:13" ht="33" customHeight="1" thickBot="1">
      <c r="B29" s="106">
        <v>7</v>
      </c>
      <c r="C29" s="107" t="s">
        <v>68</v>
      </c>
      <c r="D29" s="121" t="s">
        <v>607</v>
      </c>
      <c r="E29" s="109">
        <f>E8*F29*2</f>
        <v>3560.48</v>
      </c>
      <c r="F29" s="109">
        <v>1.7</v>
      </c>
      <c r="I29" s="82">
        <v>1602</v>
      </c>
      <c r="J29" s="83">
        <v>43412</v>
      </c>
      <c r="K29" s="95" t="s">
        <v>271</v>
      </c>
      <c r="L29" s="131" t="s">
        <v>381</v>
      </c>
      <c r="M29" s="85"/>
    </row>
    <row r="30" spans="2:13" ht="33" customHeight="1" thickBot="1">
      <c r="B30" s="122"/>
      <c r="C30" s="123" t="s">
        <v>69</v>
      </c>
      <c r="D30" s="124"/>
      <c r="E30" s="125">
        <f>E28+E29</f>
        <v>78330.559999999983</v>
      </c>
      <c r="F30" s="125">
        <f>F28+F29</f>
        <v>13.6</v>
      </c>
      <c r="I30" s="82"/>
      <c r="J30" s="83" t="s">
        <v>493</v>
      </c>
      <c r="K30" s="127" t="s">
        <v>494</v>
      </c>
      <c r="L30" s="85" t="s">
        <v>490</v>
      </c>
      <c r="M30" s="85"/>
    </row>
    <row r="31" spans="2:13" ht="30">
      <c r="I31" s="82"/>
      <c r="J31" s="83">
        <v>43458</v>
      </c>
      <c r="K31" s="127" t="s">
        <v>494</v>
      </c>
      <c r="L31" s="85" t="s">
        <v>490</v>
      </c>
      <c r="M31" s="85"/>
    </row>
    <row r="32" spans="2:13" ht="25.5" customHeight="1">
      <c r="B32" s="278" t="s">
        <v>70</v>
      </c>
      <c r="C32" s="278"/>
      <c r="D32" s="278"/>
      <c r="E32" s="128" t="s">
        <v>548</v>
      </c>
      <c r="F32" s="129"/>
      <c r="I32" s="82"/>
      <c r="J32" s="83">
        <v>43437</v>
      </c>
      <c r="K32" s="127" t="s">
        <v>494</v>
      </c>
      <c r="L32" s="85" t="s">
        <v>496</v>
      </c>
      <c r="M32" s="85"/>
    </row>
    <row r="33" spans="2:13" ht="39" customHeight="1">
      <c r="B33" s="279" t="s">
        <v>71</v>
      </c>
      <c r="C33" s="279"/>
      <c r="D33" s="279"/>
      <c r="E33" s="130">
        <f>K12</f>
        <v>31355.47</v>
      </c>
      <c r="I33" s="82"/>
      <c r="J33" s="83">
        <v>43440</v>
      </c>
      <c r="K33" s="127" t="s">
        <v>494</v>
      </c>
      <c r="L33" s="85" t="s">
        <v>496</v>
      </c>
      <c r="M33" s="85"/>
    </row>
    <row r="34" spans="2:13" ht="30">
      <c r="B34" s="163"/>
      <c r="C34" s="163"/>
      <c r="D34" s="163"/>
      <c r="E34" s="130"/>
      <c r="I34" s="82"/>
      <c r="J34" s="83">
        <v>43462</v>
      </c>
      <c r="K34" s="127" t="s">
        <v>494</v>
      </c>
      <c r="L34" s="85" t="s">
        <v>490</v>
      </c>
      <c r="M34" s="85"/>
    </row>
    <row r="35" spans="2:13">
      <c r="I35" s="85"/>
      <c r="J35" s="83"/>
      <c r="K35" s="497"/>
      <c r="L35" s="85">
        <v>19</v>
      </c>
      <c r="M35" s="85"/>
    </row>
    <row r="36" spans="2:13" ht="15.75">
      <c r="D36" s="269" t="s">
        <v>72</v>
      </c>
      <c r="E36" s="269"/>
      <c r="I36" s="85"/>
      <c r="J36" s="83"/>
      <c r="K36" s="87"/>
      <c r="L36" s="85"/>
      <c r="M36" s="85"/>
    </row>
    <row r="37" spans="2:13" ht="15.75">
      <c r="D37" s="162"/>
      <c r="E37" s="162"/>
      <c r="I37" s="85"/>
      <c r="J37" s="83"/>
      <c r="K37" s="90"/>
      <c r="L37" s="85"/>
      <c r="M37" s="85"/>
    </row>
    <row r="38" spans="2:13">
      <c r="E38" s="136">
        <f>E17+E23+E25+E26</f>
        <v>48380.639999999999</v>
      </c>
      <c r="I38" s="85"/>
      <c r="J38" s="83"/>
      <c r="K38" s="120"/>
      <c r="L38" s="85"/>
      <c r="M38" s="85"/>
    </row>
    <row r="39" spans="2:13">
      <c r="I39" s="146"/>
      <c r="J39" s="147"/>
      <c r="K39" s="148"/>
      <c r="L39" s="149"/>
      <c r="M39" s="146"/>
    </row>
    <row r="40" spans="2:13" ht="30">
      <c r="I40" s="80"/>
      <c r="J40" s="302" t="s">
        <v>601</v>
      </c>
      <c r="K40" s="150" t="s">
        <v>73</v>
      </c>
      <c r="L40" s="146" t="s">
        <v>74</v>
      </c>
      <c r="M40" s="146"/>
    </row>
    <row r="41" spans="2:13" ht="24.75" customHeight="1">
      <c r="I41" s="80"/>
      <c r="J41" s="142" t="s">
        <v>601</v>
      </c>
      <c r="K41" s="151" t="s">
        <v>4</v>
      </c>
      <c r="L41" s="152" t="s">
        <v>5</v>
      </c>
      <c r="M41" s="80"/>
    </row>
    <row r="42" spans="2:13" ht="15.75">
      <c r="I42" s="80"/>
      <c r="J42" s="142" t="s">
        <v>601</v>
      </c>
      <c r="K42" s="153" t="s">
        <v>75</v>
      </c>
      <c r="L42" s="154" t="s">
        <v>76</v>
      </c>
      <c r="M42" s="80"/>
    </row>
    <row r="43" spans="2:13" ht="51.75" customHeight="1">
      <c r="I43" s="80"/>
      <c r="J43" s="302" t="s">
        <v>601</v>
      </c>
      <c r="K43" s="153" t="s">
        <v>6</v>
      </c>
      <c r="L43" s="155" t="s">
        <v>7</v>
      </c>
      <c r="M43" s="154"/>
    </row>
    <row r="44" spans="2:13" ht="52.5" customHeight="1">
      <c r="I44" s="80"/>
      <c r="J44" s="142" t="s">
        <v>601</v>
      </c>
      <c r="K44" s="153" t="s">
        <v>8</v>
      </c>
      <c r="L44" s="155" t="s">
        <v>7</v>
      </c>
      <c r="M44" s="80"/>
    </row>
    <row r="45" spans="2:13" ht="31.5" customHeight="1">
      <c r="I45" s="80"/>
      <c r="J45" s="142" t="s">
        <v>601</v>
      </c>
      <c r="K45" s="156" t="s">
        <v>9</v>
      </c>
      <c r="L45" s="152" t="s">
        <v>10</v>
      </c>
      <c r="M45" s="155"/>
    </row>
    <row r="46" spans="2:13" ht="39" customHeight="1">
      <c r="I46" s="80"/>
      <c r="J46" s="302" t="s">
        <v>601</v>
      </c>
      <c r="K46" s="156" t="s">
        <v>11</v>
      </c>
      <c r="L46" s="152" t="s">
        <v>12</v>
      </c>
      <c r="M46" s="80"/>
    </row>
    <row r="47" spans="2:13" ht="40.5" customHeight="1">
      <c r="I47" s="80"/>
      <c r="J47" s="142" t="s">
        <v>601</v>
      </c>
      <c r="K47" s="156" t="s">
        <v>13</v>
      </c>
      <c r="L47" s="152" t="s">
        <v>14</v>
      </c>
      <c r="M47" s="80"/>
    </row>
    <row r="48" spans="2:13" ht="31.5">
      <c r="I48" s="80"/>
      <c r="J48" s="142" t="s">
        <v>601</v>
      </c>
      <c r="K48" s="156" t="s">
        <v>15</v>
      </c>
      <c r="L48" s="152" t="s">
        <v>16</v>
      </c>
      <c r="M48" s="80"/>
    </row>
    <row r="49" spans="9:13" ht="51.75" customHeight="1">
      <c r="I49" s="80"/>
      <c r="J49" s="302" t="s">
        <v>601</v>
      </c>
      <c r="K49" s="156" t="s">
        <v>17</v>
      </c>
      <c r="L49" s="152" t="s">
        <v>18</v>
      </c>
      <c r="M49" s="80"/>
    </row>
    <row r="50" spans="9:13" ht="60.75">
      <c r="I50" s="80"/>
      <c r="J50" s="142" t="s">
        <v>601</v>
      </c>
      <c r="K50" s="153" t="s">
        <v>77</v>
      </c>
      <c r="L50" s="155" t="s">
        <v>20</v>
      </c>
      <c r="M50" s="80"/>
    </row>
    <row r="51" spans="9:13" ht="45">
      <c r="I51" s="80"/>
      <c r="J51" s="142" t="s">
        <v>601</v>
      </c>
      <c r="K51" s="84" t="s">
        <v>22</v>
      </c>
      <c r="L51" s="155" t="s">
        <v>20</v>
      </c>
      <c r="M51" s="80"/>
    </row>
    <row r="52" spans="9:13" ht="48" customHeight="1">
      <c r="I52" s="80"/>
      <c r="J52" s="302" t="s">
        <v>601</v>
      </c>
      <c r="K52" s="153" t="s">
        <v>23</v>
      </c>
      <c r="L52" s="155" t="s">
        <v>20</v>
      </c>
      <c r="M52" s="80"/>
    </row>
    <row r="53" spans="9:13" ht="41.25">
      <c r="I53" s="80"/>
      <c r="J53" s="142" t="s">
        <v>601</v>
      </c>
      <c r="K53" s="156" t="s">
        <v>24</v>
      </c>
      <c r="L53" s="152" t="s">
        <v>25</v>
      </c>
      <c r="M53" s="80"/>
    </row>
    <row r="54" spans="9:13" ht="68.25" customHeight="1">
      <c r="I54" s="80"/>
      <c r="J54" s="142" t="s">
        <v>601</v>
      </c>
      <c r="K54" s="157" t="s">
        <v>26</v>
      </c>
      <c r="L54" s="155" t="s">
        <v>27</v>
      </c>
      <c r="M54" s="80"/>
    </row>
    <row r="55" spans="9:13" ht="15.75">
      <c r="I55" s="80"/>
      <c r="J55" s="92"/>
      <c r="K55" s="156" t="s">
        <v>28</v>
      </c>
      <c r="L55" s="152" t="s">
        <v>29</v>
      </c>
      <c r="M55" s="80"/>
    </row>
  </sheetData>
  <sheetProtection sheet="1" objects="1" scenarios="1"/>
  <mergeCells count="22">
    <mergeCell ref="F15:F16"/>
    <mergeCell ref="F23:F24"/>
    <mergeCell ref="I10:J10"/>
    <mergeCell ref="I13:L13"/>
    <mergeCell ref="C5:D5"/>
    <mergeCell ref="C6:D6"/>
    <mergeCell ref="D7:E7"/>
    <mergeCell ref="I9:J9"/>
    <mergeCell ref="I11:J11"/>
    <mergeCell ref="B15:B16"/>
    <mergeCell ref="C15:D15"/>
    <mergeCell ref="E15:E16"/>
    <mergeCell ref="C16:D16"/>
    <mergeCell ref="B17:B22"/>
    <mergeCell ref="C17:D17"/>
    <mergeCell ref="D36:E36"/>
    <mergeCell ref="B23:B24"/>
    <mergeCell ref="C23:C24"/>
    <mergeCell ref="D23:D24"/>
    <mergeCell ref="E23:E24"/>
    <mergeCell ref="B32:D32"/>
    <mergeCell ref="B33:D33"/>
  </mergeCell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tabColor rgb="FFFFC000"/>
  </sheetPr>
  <dimension ref="B1:M73"/>
  <sheetViews>
    <sheetView workbookViewId="0">
      <selection sqref="A1:XFD1048576"/>
    </sheetView>
  </sheetViews>
  <sheetFormatPr defaultRowHeight="15"/>
  <cols>
    <col min="1" max="1" width="4.28515625" style="62" customWidth="1"/>
    <col min="2" max="2" width="6.5703125" style="62" customWidth="1"/>
    <col min="3" max="3" width="39" style="62" customWidth="1"/>
    <col min="4" max="4" width="60.7109375" style="62" customWidth="1"/>
    <col min="5" max="5" width="19.7109375" style="62" customWidth="1"/>
    <col min="6" max="6" width="6.85546875" style="62" customWidth="1"/>
    <col min="7" max="7" width="3.85546875" style="62" customWidth="1"/>
    <col min="8" max="8" width="3.140625" style="62" customWidth="1"/>
    <col min="9" max="9" width="9.140625" style="62"/>
    <col min="10" max="10" width="10.28515625" style="62" customWidth="1"/>
    <col min="11" max="11" width="82.140625" style="62" customWidth="1"/>
    <col min="12" max="12" width="13.5703125" style="62" customWidth="1"/>
    <col min="13" max="256" width="9.140625" style="62"/>
    <col min="257" max="257" width="4.28515625" style="62" customWidth="1"/>
    <col min="258" max="258" width="6.5703125" style="62" customWidth="1"/>
    <col min="259" max="259" width="39" style="62" customWidth="1"/>
    <col min="260" max="260" width="60.7109375" style="62" customWidth="1"/>
    <col min="261" max="261" width="19.7109375" style="62" customWidth="1"/>
    <col min="262" max="262" width="6.85546875" style="62" customWidth="1"/>
    <col min="263" max="263" width="3.85546875" style="62" customWidth="1"/>
    <col min="264" max="264" width="3.140625" style="62" customWidth="1"/>
    <col min="265" max="265" width="9.140625" style="62"/>
    <col min="266" max="266" width="10.28515625" style="62" customWidth="1"/>
    <col min="267" max="267" width="82.140625" style="62" customWidth="1"/>
    <col min="268" max="268" width="13.5703125" style="62" customWidth="1"/>
    <col min="269" max="512" width="9.140625" style="62"/>
    <col min="513" max="513" width="4.28515625" style="62" customWidth="1"/>
    <col min="514" max="514" width="6.5703125" style="62" customWidth="1"/>
    <col min="515" max="515" width="39" style="62" customWidth="1"/>
    <col min="516" max="516" width="60.7109375" style="62" customWidth="1"/>
    <col min="517" max="517" width="19.7109375" style="62" customWidth="1"/>
    <col min="518" max="518" width="6.85546875" style="62" customWidth="1"/>
    <col min="519" max="519" width="3.85546875" style="62" customWidth="1"/>
    <col min="520" max="520" width="3.140625" style="62" customWidth="1"/>
    <col min="521" max="521" width="9.140625" style="62"/>
    <col min="522" max="522" width="10.28515625" style="62" customWidth="1"/>
    <col min="523" max="523" width="82.140625" style="62" customWidth="1"/>
    <col min="524" max="524" width="13.5703125" style="62" customWidth="1"/>
    <col min="525" max="768" width="9.140625" style="62"/>
    <col min="769" max="769" width="4.28515625" style="62" customWidth="1"/>
    <col min="770" max="770" width="6.5703125" style="62" customWidth="1"/>
    <col min="771" max="771" width="39" style="62" customWidth="1"/>
    <col min="772" max="772" width="60.7109375" style="62" customWidth="1"/>
    <col min="773" max="773" width="19.7109375" style="62" customWidth="1"/>
    <col min="774" max="774" width="6.85546875" style="62" customWidth="1"/>
    <col min="775" max="775" width="3.85546875" style="62" customWidth="1"/>
    <col min="776" max="776" width="3.140625" style="62" customWidth="1"/>
    <col min="777" max="777" width="9.140625" style="62"/>
    <col min="778" max="778" width="10.28515625" style="62" customWidth="1"/>
    <col min="779" max="779" width="82.140625" style="62" customWidth="1"/>
    <col min="780" max="780" width="13.5703125" style="62" customWidth="1"/>
    <col min="781" max="1024" width="9.140625" style="62"/>
    <col min="1025" max="1025" width="4.28515625" style="62" customWidth="1"/>
    <col min="1026" max="1026" width="6.5703125" style="62" customWidth="1"/>
    <col min="1027" max="1027" width="39" style="62" customWidth="1"/>
    <col min="1028" max="1028" width="60.7109375" style="62" customWidth="1"/>
    <col min="1029" max="1029" width="19.7109375" style="62" customWidth="1"/>
    <col min="1030" max="1030" width="6.85546875" style="62" customWidth="1"/>
    <col min="1031" max="1031" width="3.85546875" style="62" customWidth="1"/>
    <col min="1032" max="1032" width="3.140625" style="62" customWidth="1"/>
    <col min="1033" max="1033" width="9.140625" style="62"/>
    <col min="1034" max="1034" width="10.28515625" style="62" customWidth="1"/>
    <col min="1035" max="1035" width="82.140625" style="62" customWidth="1"/>
    <col min="1036" max="1036" width="13.5703125" style="62" customWidth="1"/>
    <col min="1037" max="1280" width="9.140625" style="62"/>
    <col min="1281" max="1281" width="4.28515625" style="62" customWidth="1"/>
    <col min="1282" max="1282" width="6.5703125" style="62" customWidth="1"/>
    <col min="1283" max="1283" width="39" style="62" customWidth="1"/>
    <col min="1284" max="1284" width="60.7109375" style="62" customWidth="1"/>
    <col min="1285" max="1285" width="19.7109375" style="62" customWidth="1"/>
    <col min="1286" max="1286" width="6.85546875" style="62" customWidth="1"/>
    <col min="1287" max="1287" width="3.85546875" style="62" customWidth="1"/>
    <col min="1288" max="1288" width="3.140625" style="62" customWidth="1"/>
    <col min="1289" max="1289" width="9.140625" style="62"/>
    <col min="1290" max="1290" width="10.28515625" style="62" customWidth="1"/>
    <col min="1291" max="1291" width="82.140625" style="62" customWidth="1"/>
    <col min="1292" max="1292" width="13.5703125" style="62" customWidth="1"/>
    <col min="1293" max="1536" width="9.140625" style="62"/>
    <col min="1537" max="1537" width="4.28515625" style="62" customWidth="1"/>
    <col min="1538" max="1538" width="6.5703125" style="62" customWidth="1"/>
    <col min="1539" max="1539" width="39" style="62" customWidth="1"/>
    <col min="1540" max="1540" width="60.7109375" style="62" customWidth="1"/>
    <col min="1541" max="1541" width="19.7109375" style="62" customWidth="1"/>
    <col min="1542" max="1542" width="6.85546875" style="62" customWidth="1"/>
    <col min="1543" max="1543" width="3.85546875" style="62" customWidth="1"/>
    <col min="1544" max="1544" width="3.140625" style="62" customWidth="1"/>
    <col min="1545" max="1545" width="9.140625" style="62"/>
    <col min="1546" max="1546" width="10.28515625" style="62" customWidth="1"/>
    <col min="1547" max="1547" width="82.140625" style="62" customWidth="1"/>
    <col min="1548" max="1548" width="13.5703125" style="62" customWidth="1"/>
    <col min="1549" max="1792" width="9.140625" style="62"/>
    <col min="1793" max="1793" width="4.28515625" style="62" customWidth="1"/>
    <col min="1794" max="1794" width="6.5703125" style="62" customWidth="1"/>
    <col min="1795" max="1795" width="39" style="62" customWidth="1"/>
    <col min="1796" max="1796" width="60.7109375" style="62" customWidth="1"/>
    <col min="1797" max="1797" width="19.7109375" style="62" customWidth="1"/>
    <col min="1798" max="1798" width="6.85546875" style="62" customWidth="1"/>
    <col min="1799" max="1799" width="3.85546875" style="62" customWidth="1"/>
    <col min="1800" max="1800" width="3.140625" style="62" customWidth="1"/>
    <col min="1801" max="1801" width="9.140625" style="62"/>
    <col min="1802" max="1802" width="10.28515625" style="62" customWidth="1"/>
    <col min="1803" max="1803" width="82.140625" style="62" customWidth="1"/>
    <col min="1804" max="1804" width="13.5703125" style="62" customWidth="1"/>
    <col min="1805" max="2048" width="9.140625" style="62"/>
    <col min="2049" max="2049" width="4.28515625" style="62" customWidth="1"/>
    <col min="2050" max="2050" width="6.5703125" style="62" customWidth="1"/>
    <col min="2051" max="2051" width="39" style="62" customWidth="1"/>
    <col min="2052" max="2052" width="60.7109375" style="62" customWidth="1"/>
    <col min="2053" max="2053" width="19.7109375" style="62" customWidth="1"/>
    <col min="2054" max="2054" width="6.85546875" style="62" customWidth="1"/>
    <col min="2055" max="2055" width="3.85546875" style="62" customWidth="1"/>
    <col min="2056" max="2056" width="3.140625" style="62" customWidth="1"/>
    <col min="2057" max="2057" width="9.140625" style="62"/>
    <col min="2058" max="2058" width="10.28515625" style="62" customWidth="1"/>
    <col min="2059" max="2059" width="82.140625" style="62" customWidth="1"/>
    <col min="2060" max="2060" width="13.5703125" style="62" customWidth="1"/>
    <col min="2061" max="2304" width="9.140625" style="62"/>
    <col min="2305" max="2305" width="4.28515625" style="62" customWidth="1"/>
    <col min="2306" max="2306" width="6.5703125" style="62" customWidth="1"/>
    <col min="2307" max="2307" width="39" style="62" customWidth="1"/>
    <col min="2308" max="2308" width="60.7109375" style="62" customWidth="1"/>
    <col min="2309" max="2309" width="19.7109375" style="62" customWidth="1"/>
    <col min="2310" max="2310" width="6.85546875" style="62" customWidth="1"/>
    <col min="2311" max="2311" width="3.85546875" style="62" customWidth="1"/>
    <col min="2312" max="2312" width="3.140625" style="62" customWidth="1"/>
    <col min="2313" max="2313" width="9.140625" style="62"/>
    <col min="2314" max="2314" width="10.28515625" style="62" customWidth="1"/>
    <col min="2315" max="2315" width="82.140625" style="62" customWidth="1"/>
    <col min="2316" max="2316" width="13.5703125" style="62" customWidth="1"/>
    <col min="2317" max="2560" width="9.140625" style="62"/>
    <col min="2561" max="2561" width="4.28515625" style="62" customWidth="1"/>
    <col min="2562" max="2562" width="6.5703125" style="62" customWidth="1"/>
    <col min="2563" max="2563" width="39" style="62" customWidth="1"/>
    <col min="2564" max="2564" width="60.7109375" style="62" customWidth="1"/>
    <col min="2565" max="2565" width="19.7109375" style="62" customWidth="1"/>
    <col min="2566" max="2566" width="6.85546875" style="62" customWidth="1"/>
    <col min="2567" max="2567" width="3.85546875" style="62" customWidth="1"/>
    <col min="2568" max="2568" width="3.140625" style="62" customWidth="1"/>
    <col min="2569" max="2569" width="9.140625" style="62"/>
    <col min="2570" max="2570" width="10.28515625" style="62" customWidth="1"/>
    <col min="2571" max="2571" width="82.140625" style="62" customWidth="1"/>
    <col min="2572" max="2572" width="13.5703125" style="62" customWidth="1"/>
    <col min="2573" max="2816" width="9.140625" style="62"/>
    <col min="2817" max="2817" width="4.28515625" style="62" customWidth="1"/>
    <col min="2818" max="2818" width="6.5703125" style="62" customWidth="1"/>
    <col min="2819" max="2819" width="39" style="62" customWidth="1"/>
    <col min="2820" max="2820" width="60.7109375" style="62" customWidth="1"/>
    <col min="2821" max="2821" width="19.7109375" style="62" customWidth="1"/>
    <col min="2822" max="2822" width="6.85546875" style="62" customWidth="1"/>
    <col min="2823" max="2823" width="3.85546875" style="62" customWidth="1"/>
    <col min="2824" max="2824" width="3.140625" style="62" customWidth="1"/>
    <col min="2825" max="2825" width="9.140625" style="62"/>
    <col min="2826" max="2826" width="10.28515625" style="62" customWidth="1"/>
    <col min="2827" max="2827" width="82.140625" style="62" customWidth="1"/>
    <col min="2828" max="2828" width="13.5703125" style="62" customWidth="1"/>
    <col min="2829" max="3072" width="9.140625" style="62"/>
    <col min="3073" max="3073" width="4.28515625" style="62" customWidth="1"/>
    <col min="3074" max="3074" width="6.5703125" style="62" customWidth="1"/>
    <col min="3075" max="3075" width="39" style="62" customWidth="1"/>
    <col min="3076" max="3076" width="60.7109375" style="62" customWidth="1"/>
    <col min="3077" max="3077" width="19.7109375" style="62" customWidth="1"/>
    <col min="3078" max="3078" width="6.85546875" style="62" customWidth="1"/>
    <col min="3079" max="3079" width="3.85546875" style="62" customWidth="1"/>
    <col min="3080" max="3080" width="3.140625" style="62" customWidth="1"/>
    <col min="3081" max="3081" width="9.140625" style="62"/>
    <col min="3082" max="3082" width="10.28515625" style="62" customWidth="1"/>
    <col min="3083" max="3083" width="82.140625" style="62" customWidth="1"/>
    <col min="3084" max="3084" width="13.5703125" style="62" customWidth="1"/>
    <col min="3085" max="3328" width="9.140625" style="62"/>
    <col min="3329" max="3329" width="4.28515625" style="62" customWidth="1"/>
    <col min="3330" max="3330" width="6.5703125" style="62" customWidth="1"/>
    <col min="3331" max="3331" width="39" style="62" customWidth="1"/>
    <col min="3332" max="3332" width="60.7109375" style="62" customWidth="1"/>
    <col min="3333" max="3333" width="19.7109375" style="62" customWidth="1"/>
    <col min="3334" max="3334" width="6.85546875" style="62" customWidth="1"/>
    <col min="3335" max="3335" width="3.85546875" style="62" customWidth="1"/>
    <col min="3336" max="3336" width="3.140625" style="62" customWidth="1"/>
    <col min="3337" max="3337" width="9.140625" style="62"/>
    <col min="3338" max="3338" width="10.28515625" style="62" customWidth="1"/>
    <col min="3339" max="3339" width="82.140625" style="62" customWidth="1"/>
    <col min="3340" max="3340" width="13.5703125" style="62" customWidth="1"/>
    <col min="3341" max="3584" width="9.140625" style="62"/>
    <col min="3585" max="3585" width="4.28515625" style="62" customWidth="1"/>
    <col min="3586" max="3586" width="6.5703125" style="62" customWidth="1"/>
    <col min="3587" max="3587" width="39" style="62" customWidth="1"/>
    <col min="3588" max="3588" width="60.7109375" style="62" customWidth="1"/>
    <col min="3589" max="3589" width="19.7109375" style="62" customWidth="1"/>
    <col min="3590" max="3590" width="6.85546875" style="62" customWidth="1"/>
    <col min="3591" max="3591" width="3.85546875" style="62" customWidth="1"/>
    <col min="3592" max="3592" width="3.140625" style="62" customWidth="1"/>
    <col min="3593" max="3593" width="9.140625" style="62"/>
    <col min="3594" max="3594" width="10.28515625" style="62" customWidth="1"/>
    <col min="3595" max="3595" width="82.140625" style="62" customWidth="1"/>
    <col min="3596" max="3596" width="13.5703125" style="62" customWidth="1"/>
    <col min="3597" max="3840" width="9.140625" style="62"/>
    <col min="3841" max="3841" width="4.28515625" style="62" customWidth="1"/>
    <col min="3842" max="3842" width="6.5703125" style="62" customWidth="1"/>
    <col min="3843" max="3843" width="39" style="62" customWidth="1"/>
    <col min="3844" max="3844" width="60.7109375" style="62" customWidth="1"/>
    <col min="3845" max="3845" width="19.7109375" style="62" customWidth="1"/>
    <col min="3846" max="3846" width="6.85546875" style="62" customWidth="1"/>
    <col min="3847" max="3847" width="3.85546875" style="62" customWidth="1"/>
    <col min="3848" max="3848" width="3.140625" style="62" customWidth="1"/>
    <col min="3849" max="3849" width="9.140625" style="62"/>
    <col min="3850" max="3850" width="10.28515625" style="62" customWidth="1"/>
    <col min="3851" max="3851" width="82.140625" style="62" customWidth="1"/>
    <col min="3852" max="3852" width="13.5703125" style="62" customWidth="1"/>
    <col min="3853" max="4096" width="9.140625" style="62"/>
    <col min="4097" max="4097" width="4.28515625" style="62" customWidth="1"/>
    <col min="4098" max="4098" width="6.5703125" style="62" customWidth="1"/>
    <col min="4099" max="4099" width="39" style="62" customWidth="1"/>
    <col min="4100" max="4100" width="60.7109375" style="62" customWidth="1"/>
    <col min="4101" max="4101" width="19.7109375" style="62" customWidth="1"/>
    <col min="4102" max="4102" width="6.85546875" style="62" customWidth="1"/>
    <col min="4103" max="4103" width="3.85546875" style="62" customWidth="1"/>
    <col min="4104" max="4104" width="3.140625" style="62" customWidth="1"/>
    <col min="4105" max="4105" width="9.140625" style="62"/>
    <col min="4106" max="4106" width="10.28515625" style="62" customWidth="1"/>
    <col min="4107" max="4107" width="82.140625" style="62" customWidth="1"/>
    <col min="4108" max="4108" width="13.5703125" style="62" customWidth="1"/>
    <col min="4109" max="4352" width="9.140625" style="62"/>
    <col min="4353" max="4353" width="4.28515625" style="62" customWidth="1"/>
    <col min="4354" max="4354" width="6.5703125" style="62" customWidth="1"/>
    <col min="4355" max="4355" width="39" style="62" customWidth="1"/>
    <col min="4356" max="4356" width="60.7109375" style="62" customWidth="1"/>
    <col min="4357" max="4357" width="19.7109375" style="62" customWidth="1"/>
    <col min="4358" max="4358" width="6.85546875" style="62" customWidth="1"/>
    <col min="4359" max="4359" width="3.85546875" style="62" customWidth="1"/>
    <col min="4360" max="4360" width="3.140625" style="62" customWidth="1"/>
    <col min="4361" max="4361" width="9.140625" style="62"/>
    <col min="4362" max="4362" width="10.28515625" style="62" customWidth="1"/>
    <col min="4363" max="4363" width="82.140625" style="62" customWidth="1"/>
    <col min="4364" max="4364" width="13.5703125" style="62" customWidth="1"/>
    <col min="4365" max="4608" width="9.140625" style="62"/>
    <col min="4609" max="4609" width="4.28515625" style="62" customWidth="1"/>
    <col min="4610" max="4610" width="6.5703125" style="62" customWidth="1"/>
    <col min="4611" max="4611" width="39" style="62" customWidth="1"/>
    <col min="4612" max="4612" width="60.7109375" style="62" customWidth="1"/>
    <col min="4613" max="4613" width="19.7109375" style="62" customWidth="1"/>
    <col min="4614" max="4614" width="6.85546875" style="62" customWidth="1"/>
    <col min="4615" max="4615" width="3.85546875" style="62" customWidth="1"/>
    <col min="4616" max="4616" width="3.140625" style="62" customWidth="1"/>
    <col min="4617" max="4617" width="9.140625" style="62"/>
    <col min="4618" max="4618" width="10.28515625" style="62" customWidth="1"/>
    <col min="4619" max="4619" width="82.140625" style="62" customWidth="1"/>
    <col min="4620" max="4620" width="13.5703125" style="62" customWidth="1"/>
    <col min="4621" max="4864" width="9.140625" style="62"/>
    <col min="4865" max="4865" width="4.28515625" style="62" customWidth="1"/>
    <col min="4866" max="4866" width="6.5703125" style="62" customWidth="1"/>
    <col min="4867" max="4867" width="39" style="62" customWidth="1"/>
    <col min="4868" max="4868" width="60.7109375" style="62" customWidth="1"/>
    <col min="4869" max="4869" width="19.7109375" style="62" customWidth="1"/>
    <col min="4870" max="4870" width="6.85546875" style="62" customWidth="1"/>
    <col min="4871" max="4871" width="3.85546875" style="62" customWidth="1"/>
    <col min="4872" max="4872" width="3.140625" style="62" customWidth="1"/>
    <col min="4873" max="4873" width="9.140625" style="62"/>
    <col min="4874" max="4874" width="10.28515625" style="62" customWidth="1"/>
    <col min="4875" max="4875" width="82.140625" style="62" customWidth="1"/>
    <col min="4876" max="4876" width="13.5703125" style="62" customWidth="1"/>
    <col min="4877" max="5120" width="9.140625" style="62"/>
    <col min="5121" max="5121" width="4.28515625" style="62" customWidth="1"/>
    <col min="5122" max="5122" width="6.5703125" style="62" customWidth="1"/>
    <col min="5123" max="5123" width="39" style="62" customWidth="1"/>
    <col min="5124" max="5124" width="60.7109375" style="62" customWidth="1"/>
    <col min="5125" max="5125" width="19.7109375" style="62" customWidth="1"/>
    <col min="5126" max="5126" width="6.85546875" style="62" customWidth="1"/>
    <col min="5127" max="5127" width="3.85546875" style="62" customWidth="1"/>
    <col min="5128" max="5128" width="3.140625" style="62" customWidth="1"/>
    <col min="5129" max="5129" width="9.140625" style="62"/>
    <col min="5130" max="5130" width="10.28515625" style="62" customWidth="1"/>
    <col min="5131" max="5131" width="82.140625" style="62" customWidth="1"/>
    <col min="5132" max="5132" width="13.5703125" style="62" customWidth="1"/>
    <col min="5133" max="5376" width="9.140625" style="62"/>
    <col min="5377" max="5377" width="4.28515625" style="62" customWidth="1"/>
    <col min="5378" max="5378" width="6.5703125" style="62" customWidth="1"/>
    <col min="5379" max="5379" width="39" style="62" customWidth="1"/>
    <col min="5380" max="5380" width="60.7109375" style="62" customWidth="1"/>
    <col min="5381" max="5381" width="19.7109375" style="62" customWidth="1"/>
    <col min="5382" max="5382" width="6.85546875" style="62" customWidth="1"/>
    <col min="5383" max="5383" width="3.85546875" style="62" customWidth="1"/>
    <col min="5384" max="5384" width="3.140625" style="62" customWidth="1"/>
    <col min="5385" max="5385" width="9.140625" style="62"/>
    <col min="5386" max="5386" width="10.28515625" style="62" customWidth="1"/>
    <col min="5387" max="5387" width="82.140625" style="62" customWidth="1"/>
    <col min="5388" max="5388" width="13.5703125" style="62" customWidth="1"/>
    <col min="5389" max="5632" width="9.140625" style="62"/>
    <col min="5633" max="5633" width="4.28515625" style="62" customWidth="1"/>
    <col min="5634" max="5634" width="6.5703125" style="62" customWidth="1"/>
    <col min="5635" max="5635" width="39" style="62" customWidth="1"/>
    <col min="5636" max="5636" width="60.7109375" style="62" customWidth="1"/>
    <col min="5637" max="5637" width="19.7109375" style="62" customWidth="1"/>
    <col min="5638" max="5638" width="6.85546875" style="62" customWidth="1"/>
    <col min="5639" max="5639" width="3.85546875" style="62" customWidth="1"/>
    <col min="5640" max="5640" width="3.140625" style="62" customWidth="1"/>
    <col min="5641" max="5641" width="9.140625" style="62"/>
    <col min="5642" max="5642" width="10.28515625" style="62" customWidth="1"/>
    <col min="5643" max="5643" width="82.140625" style="62" customWidth="1"/>
    <col min="5644" max="5644" width="13.5703125" style="62" customWidth="1"/>
    <col min="5645" max="5888" width="9.140625" style="62"/>
    <col min="5889" max="5889" width="4.28515625" style="62" customWidth="1"/>
    <col min="5890" max="5890" width="6.5703125" style="62" customWidth="1"/>
    <col min="5891" max="5891" width="39" style="62" customWidth="1"/>
    <col min="5892" max="5892" width="60.7109375" style="62" customWidth="1"/>
    <col min="5893" max="5893" width="19.7109375" style="62" customWidth="1"/>
    <col min="5894" max="5894" width="6.85546875" style="62" customWidth="1"/>
    <col min="5895" max="5895" width="3.85546875" style="62" customWidth="1"/>
    <col min="5896" max="5896" width="3.140625" style="62" customWidth="1"/>
    <col min="5897" max="5897" width="9.140625" style="62"/>
    <col min="5898" max="5898" width="10.28515625" style="62" customWidth="1"/>
    <col min="5899" max="5899" width="82.140625" style="62" customWidth="1"/>
    <col min="5900" max="5900" width="13.5703125" style="62" customWidth="1"/>
    <col min="5901" max="6144" width="9.140625" style="62"/>
    <col min="6145" max="6145" width="4.28515625" style="62" customWidth="1"/>
    <col min="6146" max="6146" width="6.5703125" style="62" customWidth="1"/>
    <col min="6147" max="6147" width="39" style="62" customWidth="1"/>
    <col min="6148" max="6148" width="60.7109375" style="62" customWidth="1"/>
    <col min="6149" max="6149" width="19.7109375" style="62" customWidth="1"/>
    <col min="6150" max="6150" width="6.85546875" style="62" customWidth="1"/>
    <col min="6151" max="6151" width="3.85546875" style="62" customWidth="1"/>
    <col min="6152" max="6152" width="3.140625" style="62" customWidth="1"/>
    <col min="6153" max="6153" width="9.140625" style="62"/>
    <col min="6154" max="6154" width="10.28515625" style="62" customWidth="1"/>
    <col min="6155" max="6155" width="82.140625" style="62" customWidth="1"/>
    <col min="6156" max="6156" width="13.5703125" style="62" customWidth="1"/>
    <col min="6157" max="6400" width="9.140625" style="62"/>
    <col min="6401" max="6401" width="4.28515625" style="62" customWidth="1"/>
    <col min="6402" max="6402" width="6.5703125" style="62" customWidth="1"/>
    <col min="6403" max="6403" width="39" style="62" customWidth="1"/>
    <col min="6404" max="6404" width="60.7109375" style="62" customWidth="1"/>
    <col min="6405" max="6405" width="19.7109375" style="62" customWidth="1"/>
    <col min="6406" max="6406" width="6.85546875" style="62" customWidth="1"/>
    <col min="6407" max="6407" width="3.85546875" style="62" customWidth="1"/>
    <col min="6408" max="6408" width="3.140625" style="62" customWidth="1"/>
    <col min="6409" max="6409" width="9.140625" style="62"/>
    <col min="6410" max="6410" width="10.28515625" style="62" customWidth="1"/>
    <col min="6411" max="6411" width="82.140625" style="62" customWidth="1"/>
    <col min="6412" max="6412" width="13.5703125" style="62" customWidth="1"/>
    <col min="6413" max="6656" width="9.140625" style="62"/>
    <col min="6657" max="6657" width="4.28515625" style="62" customWidth="1"/>
    <col min="6658" max="6658" width="6.5703125" style="62" customWidth="1"/>
    <col min="6659" max="6659" width="39" style="62" customWidth="1"/>
    <col min="6660" max="6660" width="60.7109375" style="62" customWidth="1"/>
    <col min="6661" max="6661" width="19.7109375" style="62" customWidth="1"/>
    <col min="6662" max="6662" width="6.85546875" style="62" customWidth="1"/>
    <col min="6663" max="6663" width="3.85546875" style="62" customWidth="1"/>
    <col min="6664" max="6664" width="3.140625" style="62" customWidth="1"/>
    <col min="6665" max="6665" width="9.140625" style="62"/>
    <col min="6666" max="6666" width="10.28515625" style="62" customWidth="1"/>
    <col min="6667" max="6667" width="82.140625" style="62" customWidth="1"/>
    <col min="6668" max="6668" width="13.5703125" style="62" customWidth="1"/>
    <col min="6669" max="6912" width="9.140625" style="62"/>
    <col min="6913" max="6913" width="4.28515625" style="62" customWidth="1"/>
    <col min="6914" max="6914" width="6.5703125" style="62" customWidth="1"/>
    <col min="6915" max="6915" width="39" style="62" customWidth="1"/>
    <col min="6916" max="6916" width="60.7109375" style="62" customWidth="1"/>
    <col min="6917" max="6917" width="19.7109375" style="62" customWidth="1"/>
    <col min="6918" max="6918" width="6.85546875" style="62" customWidth="1"/>
    <col min="6919" max="6919" width="3.85546875" style="62" customWidth="1"/>
    <col min="6920" max="6920" width="3.140625" style="62" customWidth="1"/>
    <col min="6921" max="6921" width="9.140625" style="62"/>
    <col min="6922" max="6922" width="10.28515625" style="62" customWidth="1"/>
    <col min="6923" max="6923" width="82.140625" style="62" customWidth="1"/>
    <col min="6924" max="6924" width="13.5703125" style="62" customWidth="1"/>
    <col min="6925" max="7168" width="9.140625" style="62"/>
    <col min="7169" max="7169" width="4.28515625" style="62" customWidth="1"/>
    <col min="7170" max="7170" width="6.5703125" style="62" customWidth="1"/>
    <col min="7171" max="7171" width="39" style="62" customWidth="1"/>
    <col min="7172" max="7172" width="60.7109375" style="62" customWidth="1"/>
    <col min="7173" max="7173" width="19.7109375" style="62" customWidth="1"/>
    <col min="7174" max="7174" width="6.85546875" style="62" customWidth="1"/>
    <col min="7175" max="7175" width="3.85546875" style="62" customWidth="1"/>
    <col min="7176" max="7176" width="3.140625" style="62" customWidth="1"/>
    <col min="7177" max="7177" width="9.140625" style="62"/>
    <col min="7178" max="7178" width="10.28515625" style="62" customWidth="1"/>
    <col min="7179" max="7179" width="82.140625" style="62" customWidth="1"/>
    <col min="7180" max="7180" width="13.5703125" style="62" customWidth="1"/>
    <col min="7181" max="7424" width="9.140625" style="62"/>
    <col min="7425" max="7425" width="4.28515625" style="62" customWidth="1"/>
    <col min="7426" max="7426" width="6.5703125" style="62" customWidth="1"/>
    <col min="7427" max="7427" width="39" style="62" customWidth="1"/>
    <col min="7428" max="7428" width="60.7109375" style="62" customWidth="1"/>
    <col min="7429" max="7429" width="19.7109375" style="62" customWidth="1"/>
    <col min="7430" max="7430" width="6.85546875" style="62" customWidth="1"/>
    <col min="7431" max="7431" width="3.85546875" style="62" customWidth="1"/>
    <col min="7432" max="7432" width="3.140625" style="62" customWidth="1"/>
    <col min="7433" max="7433" width="9.140625" style="62"/>
    <col min="7434" max="7434" width="10.28515625" style="62" customWidth="1"/>
    <col min="7435" max="7435" width="82.140625" style="62" customWidth="1"/>
    <col min="7436" max="7436" width="13.5703125" style="62" customWidth="1"/>
    <col min="7437" max="7680" width="9.140625" style="62"/>
    <col min="7681" max="7681" width="4.28515625" style="62" customWidth="1"/>
    <col min="7682" max="7682" width="6.5703125" style="62" customWidth="1"/>
    <col min="7683" max="7683" width="39" style="62" customWidth="1"/>
    <col min="7684" max="7684" width="60.7109375" style="62" customWidth="1"/>
    <col min="7685" max="7685" width="19.7109375" style="62" customWidth="1"/>
    <col min="7686" max="7686" width="6.85546875" style="62" customWidth="1"/>
    <col min="7687" max="7687" width="3.85546875" style="62" customWidth="1"/>
    <col min="7688" max="7688" width="3.140625" style="62" customWidth="1"/>
    <col min="7689" max="7689" width="9.140625" style="62"/>
    <col min="7690" max="7690" width="10.28515625" style="62" customWidth="1"/>
    <col min="7691" max="7691" width="82.140625" style="62" customWidth="1"/>
    <col min="7692" max="7692" width="13.5703125" style="62" customWidth="1"/>
    <col min="7693" max="7936" width="9.140625" style="62"/>
    <col min="7937" max="7937" width="4.28515625" style="62" customWidth="1"/>
    <col min="7938" max="7938" width="6.5703125" style="62" customWidth="1"/>
    <col min="7939" max="7939" width="39" style="62" customWidth="1"/>
    <col min="7940" max="7940" width="60.7109375" style="62" customWidth="1"/>
    <col min="7941" max="7941" width="19.7109375" style="62" customWidth="1"/>
    <col min="7942" max="7942" width="6.85546875" style="62" customWidth="1"/>
    <col min="7943" max="7943" width="3.85546875" style="62" customWidth="1"/>
    <col min="7944" max="7944" width="3.140625" style="62" customWidth="1"/>
    <col min="7945" max="7945" width="9.140625" style="62"/>
    <col min="7946" max="7946" width="10.28515625" style="62" customWidth="1"/>
    <col min="7947" max="7947" width="82.140625" style="62" customWidth="1"/>
    <col min="7948" max="7948" width="13.5703125" style="62" customWidth="1"/>
    <col min="7949" max="8192" width="9.140625" style="62"/>
    <col min="8193" max="8193" width="4.28515625" style="62" customWidth="1"/>
    <col min="8194" max="8194" width="6.5703125" style="62" customWidth="1"/>
    <col min="8195" max="8195" width="39" style="62" customWidth="1"/>
    <col min="8196" max="8196" width="60.7109375" style="62" customWidth="1"/>
    <col min="8197" max="8197" width="19.7109375" style="62" customWidth="1"/>
    <col min="8198" max="8198" width="6.85546875" style="62" customWidth="1"/>
    <col min="8199" max="8199" width="3.85546875" style="62" customWidth="1"/>
    <col min="8200" max="8200" width="3.140625" style="62" customWidth="1"/>
    <col min="8201" max="8201" width="9.140625" style="62"/>
    <col min="8202" max="8202" width="10.28515625" style="62" customWidth="1"/>
    <col min="8203" max="8203" width="82.140625" style="62" customWidth="1"/>
    <col min="8204" max="8204" width="13.5703125" style="62" customWidth="1"/>
    <col min="8205" max="8448" width="9.140625" style="62"/>
    <col min="8449" max="8449" width="4.28515625" style="62" customWidth="1"/>
    <col min="8450" max="8450" width="6.5703125" style="62" customWidth="1"/>
    <col min="8451" max="8451" width="39" style="62" customWidth="1"/>
    <col min="8452" max="8452" width="60.7109375" style="62" customWidth="1"/>
    <col min="8453" max="8453" width="19.7109375" style="62" customWidth="1"/>
    <col min="8454" max="8454" width="6.85546875" style="62" customWidth="1"/>
    <col min="8455" max="8455" width="3.85546875" style="62" customWidth="1"/>
    <col min="8456" max="8456" width="3.140625" style="62" customWidth="1"/>
    <col min="8457" max="8457" width="9.140625" style="62"/>
    <col min="8458" max="8458" width="10.28515625" style="62" customWidth="1"/>
    <col min="8459" max="8459" width="82.140625" style="62" customWidth="1"/>
    <col min="8460" max="8460" width="13.5703125" style="62" customWidth="1"/>
    <col min="8461" max="8704" width="9.140625" style="62"/>
    <col min="8705" max="8705" width="4.28515625" style="62" customWidth="1"/>
    <col min="8706" max="8706" width="6.5703125" style="62" customWidth="1"/>
    <col min="8707" max="8707" width="39" style="62" customWidth="1"/>
    <col min="8708" max="8708" width="60.7109375" style="62" customWidth="1"/>
    <col min="8709" max="8709" width="19.7109375" style="62" customWidth="1"/>
    <col min="8710" max="8710" width="6.85546875" style="62" customWidth="1"/>
    <col min="8711" max="8711" width="3.85546875" style="62" customWidth="1"/>
    <col min="8712" max="8712" width="3.140625" style="62" customWidth="1"/>
    <col min="8713" max="8713" width="9.140625" style="62"/>
    <col min="8714" max="8714" width="10.28515625" style="62" customWidth="1"/>
    <col min="8715" max="8715" width="82.140625" style="62" customWidth="1"/>
    <col min="8716" max="8716" width="13.5703125" style="62" customWidth="1"/>
    <col min="8717" max="8960" width="9.140625" style="62"/>
    <col min="8961" max="8961" width="4.28515625" style="62" customWidth="1"/>
    <col min="8962" max="8962" width="6.5703125" style="62" customWidth="1"/>
    <col min="8963" max="8963" width="39" style="62" customWidth="1"/>
    <col min="8964" max="8964" width="60.7109375" style="62" customWidth="1"/>
    <col min="8965" max="8965" width="19.7109375" style="62" customWidth="1"/>
    <col min="8966" max="8966" width="6.85546875" style="62" customWidth="1"/>
    <col min="8967" max="8967" width="3.85546875" style="62" customWidth="1"/>
    <col min="8968" max="8968" width="3.140625" style="62" customWidth="1"/>
    <col min="8969" max="8969" width="9.140625" style="62"/>
    <col min="8970" max="8970" width="10.28515625" style="62" customWidth="1"/>
    <col min="8971" max="8971" width="82.140625" style="62" customWidth="1"/>
    <col min="8972" max="8972" width="13.5703125" style="62" customWidth="1"/>
    <col min="8973" max="9216" width="9.140625" style="62"/>
    <col min="9217" max="9217" width="4.28515625" style="62" customWidth="1"/>
    <col min="9218" max="9218" width="6.5703125" style="62" customWidth="1"/>
    <col min="9219" max="9219" width="39" style="62" customWidth="1"/>
    <col min="9220" max="9220" width="60.7109375" style="62" customWidth="1"/>
    <col min="9221" max="9221" width="19.7109375" style="62" customWidth="1"/>
    <col min="9222" max="9222" width="6.85546875" style="62" customWidth="1"/>
    <col min="9223" max="9223" width="3.85546875" style="62" customWidth="1"/>
    <col min="9224" max="9224" width="3.140625" style="62" customWidth="1"/>
    <col min="9225" max="9225" width="9.140625" style="62"/>
    <col min="9226" max="9226" width="10.28515625" style="62" customWidth="1"/>
    <col min="9227" max="9227" width="82.140625" style="62" customWidth="1"/>
    <col min="9228" max="9228" width="13.5703125" style="62" customWidth="1"/>
    <col min="9229" max="9472" width="9.140625" style="62"/>
    <col min="9473" max="9473" width="4.28515625" style="62" customWidth="1"/>
    <col min="9474" max="9474" width="6.5703125" style="62" customWidth="1"/>
    <col min="9475" max="9475" width="39" style="62" customWidth="1"/>
    <col min="9476" max="9476" width="60.7109375" style="62" customWidth="1"/>
    <col min="9477" max="9477" width="19.7109375" style="62" customWidth="1"/>
    <col min="9478" max="9478" width="6.85546875" style="62" customWidth="1"/>
    <col min="9479" max="9479" width="3.85546875" style="62" customWidth="1"/>
    <col min="9480" max="9480" width="3.140625" style="62" customWidth="1"/>
    <col min="9481" max="9481" width="9.140625" style="62"/>
    <col min="9482" max="9482" width="10.28515625" style="62" customWidth="1"/>
    <col min="9483" max="9483" width="82.140625" style="62" customWidth="1"/>
    <col min="9484" max="9484" width="13.5703125" style="62" customWidth="1"/>
    <col min="9485" max="9728" width="9.140625" style="62"/>
    <col min="9729" max="9729" width="4.28515625" style="62" customWidth="1"/>
    <col min="9730" max="9730" width="6.5703125" style="62" customWidth="1"/>
    <col min="9731" max="9731" width="39" style="62" customWidth="1"/>
    <col min="9732" max="9732" width="60.7109375" style="62" customWidth="1"/>
    <col min="9733" max="9733" width="19.7109375" style="62" customWidth="1"/>
    <col min="9734" max="9734" width="6.85546875" style="62" customWidth="1"/>
    <col min="9735" max="9735" width="3.85546875" style="62" customWidth="1"/>
    <col min="9736" max="9736" width="3.140625" style="62" customWidth="1"/>
    <col min="9737" max="9737" width="9.140625" style="62"/>
    <col min="9738" max="9738" width="10.28515625" style="62" customWidth="1"/>
    <col min="9739" max="9739" width="82.140625" style="62" customWidth="1"/>
    <col min="9740" max="9740" width="13.5703125" style="62" customWidth="1"/>
    <col min="9741" max="9984" width="9.140625" style="62"/>
    <col min="9985" max="9985" width="4.28515625" style="62" customWidth="1"/>
    <col min="9986" max="9986" width="6.5703125" style="62" customWidth="1"/>
    <col min="9987" max="9987" width="39" style="62" customWidth="1"/>
    <col min="9988" max="9988" width="60.7109375" style="62" customWidth="1"/>
    <col min="9989" max="9989" width="19.7109375" style="62" customWidth="1"/>
    <col min="9990" max="9990" width="6.85546875" style="62" customWidth="1"/>
    <col min="9991" max="9991" width="3.85546875" style="62" customWidth="1"/>
    <col min="9992" max="9992" width="3.140625" style="62" customWidth="1"/>
    <col min="9993" max="9993" width="9.140625" style="62"/>
    <col min="9994" max="9994" width="10.28515625" style="62" customWidth="1"/>
    <col min="9995" max="9995" width="82.140625" style="62" customWidth="1"/>
    <col min="9996" max="9996" width="13.5703125" style="62" customWidth="1"/>
    <col min="9997" max="10240" width="9.140625" style="62"/>
    <col min="10241" max="10241" width="4.28515625" style="62" customWidth="1"/>
    <col min="10242" max="10242" width="6.5703125" style="62" customWidth="1"/>
    <col min="10243" max="10243" width="39" style="62" customWidth="1"/>
    <col min="10244" max="10244" width="60.7109375" style="62" customWidth="1"/>
    <col min="10245" max="10245" width="19.7109375" style="62" customWidth="1"/>
    <col min="10246" max="10246" width="6.85546875" style="62" customWidth="1"/>
    <col min="10247" max="10247" width="3.85546875" style="62" customWidth="1"/>
    <col min="10248" max="10248" width="3.140625" style="62" customWidth="1"/>
    <col min="10249" max="10249" width="9.140625" style="62"/>
    <col min="10250" max="10250" width="10.28515625" style="62" customWidth="1"/>
    <col min="10251" max="10251" width="82.140625" style="62" customWidth="1"/>
    <col min="10252" max="10252" width="13.5703125" style="62" customWidth="1"/>
    <col min="10253" max="10496" width="9.140625" style="62"/>
    <col min="10497" max="10497" width="4.28515625" style="62" customWidth="1"/>
    <col min="10498" max="10498" width="6.5703125" style="62" customWidth="1"/>
    <col min="10499" max="10499" width="39" style="62" customWidth="1"/>
    <col min="10500" max="10500" width="60.7109375" style="62" customWidth="1"/>
    <col min="10501" max="10501" width="19.7109375" style="62" customWidth="1"/>
    <col min="10502" max="10502" width="6.85546875" style="62" customWidth="1"/>
    <col min="10503" max="10503" width="3.85546875" style="62" customWidth="1"/>
    <col min="10504" max="10504" width="3.140625" style="62" customWidth="1"/>
    <col min="10505" max="10505" width="9.140625" style="62"/>
    <col min="10506" max="10506" width="10.28515625" style="62" customWidth="1"/>
    <col min="10507" max="10507" width="82.140625" style="62" customWidth="1"/>
    <col min="10508" max="10508" width="13.5703125" style="62" customWidth="1"/>
    <col min="10509" max="10752" width="9.140625" style="62"/>
    <col min="10753" max="10753" width="4.28515625" style="62" customWidth="1"/>
    <col min="10754" max="10754" width="6.5703125" style="62" customWidth="1"/>
    <col min="10755" max="10755" width="39" style="62" customWidth="1"/>
    <col min="10756" max="10756" width="60.7109375" style="62" customWidth="1"/>
    <col min="10757" max="10757" width="19.7109375" style="62" customWidth="1"/>
    <col min="10758" max="10758" width="6.85546875" style="62" customWidth="1"/>
    <col min="10759" max="10759" width="3.85546875" style="62" customWidth="1"/>
    <col min="10760" max="10760" width="3.140625" style="62" customWidth="1"/>
    <col min="10761" max="10761" width="9.140625" style="62"/>
    <col min="10762" max="10762" width="10.28515625" style="62" customWidth="1"/>
    <col min="10763" max="10763" width="82.140625" style="62" customWidth="1"/>
    <col min="10764" max="10764" width="13.5703125" style="62" customWidth="1"/>
    <col min="10765" max="11008" width="9.140625" style="62"/>
    <col min="11009" max="11009" width="4.28515625" style="62" customWidth="1"/>
    <col min="11010" max="11010" width="6.5703125" style="62" customWidth="1"/>
    <col min="11011" max="11011" width="39" style="62" customWidth="1"/>
    <col min="11012" max="11012" width="60.7109375" style="62" customWidth="1"/>
    <col min="11013" max="11013" width="19.7109375" style="62" customWidth="1"/>
    <col min="11014" max="11014" width="6.85546875" style="62" customWidth="1"/>
    <col min="11015" max="11015" width="3.85546875" style="62" customWidth="1"/>
    <col min="11016" max="11016" width="3.140625" style="62" customWidth="1"/>
    <col min="11017" max="11017" width="9.140625" style="62"/>
    <col min="11018" max="11018" width="10.28515625" style="62" customWidth="1"/>
    <col min="11019" max="11019" width="82.140625" style="62" customWidth="1"/>
    <col min="11020" max="11020" width="13.5703125" style="62" customWidth="1"/>
    <col min="11021" max="11264" width="9.140625" style="62"/>
    <col min="11265" max="11265" width="4.28515625" style="62" customWidth="1"/>
    <col min="11266" max="11266" width="6.5703125" style="62" customWidth="1"/>
    <col min="11267" max="11267" width="39" style="62" customWidth="1"/>
    <col min="11268" max="11268" width="60.7109375" style="62" customWidth="1"/>
    <col min="11269" max="11269" width="19.7109375" style="62" customWidth="1"/>
    <col min="11270" max="11270" width="6.85546875" style="62" customWidth="1"/>
    <col min="11271" max="11271" width="3.85546875" style="62" customWidth="1"/>
    <col min="11272" max="11272" width="3.140625" style="62" customWidth="1"/>
    <col min="11273" max="11273" width="9.140625" style="62"/>
    <col min="11274" max="11274" width="10.28515625" style="62" customWidth="1"/>
    <col min="11275" max="11275" width="82.140625" style="62" customWidth="1"/>
    <col min="11276" max="11276" width="13.5703125" style="62" customWidth="1"/>
    <col min="11277" max="11520" width="9.140625" style="62"/>
    <col min="11521" max="11521" width="4.28515625" style="62" customWidth="1"/>
    <col min="11522" max="11522" width="6.5703125" style="62" customWidth="1"/>
    <col min="11523" max="11523" width="39" style="62" customWidth="1"/>
    <col min="11524" max="11524" width="60.7109375" style="62" customWidth="1"/>
    <col min="11525" max="11525" width="19.7109375" style="62" customWidth="1"/>
    <col min="11526" max="11526" width="6.85546875" style="62" customWidth="1"/>
    <col min="11527" max="11527" width="3.85546875" style="62" customWidth="1"/>
    <col min="11528" max="11528" width="3.140625" style="62" customWidth="1"/>
    <col min="11529" max="11529" width="9.140625" style="62"/>
    <col min="11530" max="11530" width="10.28515625" style="62" customWidth="1"/>
    <col min="11531" max="11531" width="82.140625" style="62" customWidth="1"/>
    <col min="11532" max="11532" width="13.5703125" style="62" customWidth="1"/>
    <col min="11533" max="11776" width="9.140625" style="62"/>
    <col min="11777" max="11777" width="4.28515625" style="62" customWidth="1"/>
    <col min="11778" max="11778" width="6.5703125" style="62" customWidth="1"/>
    <col min="11779" max="11779" width="39" style="62" customWidth="1"/>
    <col min="11780" max="11780" width="60.7109375" style="62" customWidth="1"/>
    <col min="11781" max="11781" width="19.7109375" style="62" customWidth="1"/>
    <col min="11782" max="11782" width="6.85546875" style="62" customWidth="1"/>
    <col min="11783" max="11783" width="3.85546875" style="62" customWidth="1"/>
    <col min="11784" max="11784" width="3.140625" style="62" customWidth="1"/>
    <col min="11785" max="11785" width="9.140625" style="62"/>
    <col min="11786" max="11786" width="10.28515625" style="62" customWidth="1"/>
    <col min="11787" max="11787" width="82.140625" style="62" customWidth="1"/>
    <col min="11788" max="11788" width="13.5703125" style="62" customWidth="1"/>
    <col min="11789" max="12032" width="9.140625" style="62"/>
    <col min="12033" max="12033" width="4.28515625" style="62" customWidth="1"/>
    <col min="12034" max="12034" width="6.5703125" style="62" customWidth="1"/>
    <col min="12035" max="12035" width="39" style="62" customWidth="1"/>
    <col min="12036" max="12036" width="60.7109375" style="62" customWidth="1"/>
    <col min="12037" max="12037" width="19.7109375" style="62" customWidth="1"/>
    <col min="12038" max="12038" width="6.85546875" style="62" customWidth="1"/>
    <col min="12039" max="12039" width="3.85546875" style="62" customWidth="1"/>
    <col min="12040" max="12040" width="3.140625" style="62" customWidth="1"/>
    <col min="12041" max="12041" width="9.140625" style="62"/>
    <col min="12042" max="12042" width="10.28515625" style="62" customWidth="1"/>
    <col min="12043" max="12043" width="82.140625" style="62" customWidth="1"/>
    <col min="12044" max="12044" width="13.5703125" style="62" customWidth="1"/>
    <col min="12045" max="12288" width="9.140625" style="62"/>
    <col min="12289" max="12289" width="4.28515625" style="62" customWidth="1"/>
    <col min="12290" max="12290" width="6.5703125" style="62" customWidth="1"/>
    <col min="12291" max="12291" width="39" style="62" customWidth="1"/>
    <col min="12292" max="12292" width="60.7109375" style="62" customWidth="1"/>
    <col min="12293" max="12293" width="19.7109375" style="62" customWidth="1"/>
    <col min="12294" max="12294" width="6.85546875" style="62" customWidth="1"/>
    <col min="12295" max="12295" width="3.85546875" style="62" customWidth="1"/>
    <col min="12296" max="12296" width="3.140625" style="62" customWidth="1"/>
    <col min="12297" max="12297" width="9.140625" style="62"/>
    <col min="12298" max="12298" width="10.28515625" style="62" customWidth="1"/>
    <col min="12299" max="12299" width="82.140625" style="62" customWidth="1"/>
    <col min="12300" max="12300" width="13.5703125" style="62" customWidth="1"/>
    <col min="12301" max="12544" width="9.140625" style="62"/>
    <col min="12545" max="12545" width="4.28515625" style="62" customWidth="1"/>
    <col min="12546" max="12546" width="6.5703125" style="62" customWidth="1"/>
    <col min="12547" max="12547" width="39" style="62" customWidth="1"/>
    <col min="12548" max="12548" width="60.7109375" style="62" customWidth="1"/>
    <col min="12549" max="12549" width="19.7109375" style="62" customWidth="1"/>
    <col min="12550" max="12550" width="6.85546875" style="62" customWidth="1"/>
    <col min="12551" max="12551" width="3.85546875" style="62" customWidth="1"/>
    <col min="12552" max="12552" width="3.140625" style="62" customWidth="1"/>
    <col min="12553" max="12553" width="9.140625" style="62"/>
    <col min="12554" max="12554" width="10.28515625" style="62" customWidth="1"/>
    <col min="12555" max="12555" width="82.140625" style="62" customWidth="1"/>
    <col min="12556" max="12556" width="13.5703125" style="62" customWidth="1"/>
    <col min="12557" max="12800" width="9.140625" style="62"/>
    <col min="12801" max="12801" width="4.28515625" style="62" customWidth="1"/>
    <col min="12802" max="12802" width="6.5703125" style="62" customWidth="1"/>
    <col min="12803" max="12803" width="39" style="62" customWidth="1"/>
    <col min="12804" max="12804" width="60.7109375" style="62" customWidth="1"/>
    <col min="12805" max="12805" width="19.7109375" style="62" customWidth="1"/>
    <col min="12806" max="12806" width="6.85546875" style="62" customWidth="1"/>
    <col min="12807" max="12807" width="3.85546875" style="62" customWidth="1"/>
    <col min="12808" max="12808" width="3.140625" style="62" customWidth="1"/>
    <col min="12809" max="12809" width="9.140625" style="62"/>
    <col min="12810" max="12810" width="10.28515625" style="62" customWidth="1"/>
    <col min="12811" max="12811" width="82.140625" style="62" customWidth="1"/>
    <col min="12812" max="12812" width="13.5703125" style="62" customWidth="1"/>
    <col min="12813" max="13056" width="9.140625" style="62"/>
    <col min="13057" max="13057" width="4.28515625" style="62" customWidth="1"/>
    <col min="13058" max="13058" width="6.5703125" style="62" customWidth="1"/>
    <col min="13059" max="13059" width="39" style="62" customWidth="1"/>
    <col min="13060" max="13060" width="60.7109375" style="62" customWidth="1"/>
    <col min="13061" max="13061" width="19.7109375" style="62" customWidth="1"/>
    <col min="13062" max="13062" width="6.85546875" style="62" customWidth="1"/>
    <col min="13063" max="13063" width="3.85546875" style="62" customWidth="1"/>
    <col min="13064" max="13064" width="3.140625" style="62" customWidth="1"/>
    <col min="13065" max="13065" width="9.140625" style="62"/>
    <col min="13066" max="13066" width="10.28515625" style="62" customWidth="1"/>
    <col min="13067" max="13067" width="82.140625" style="62" customWidth="1"/>
    <col min="13068" max="13068" width="13.5703125" style="62" customWidth="1"/>
    <col min="13069" max="13312" width="9.140625" style="62"/>
    <col min="13313" max="13313" width="4.28515625" style="62" customWidth="1"/>
    <col min="13314" max="13314" width="6.5703125" style="62" customWidth="1"/>
    <col min="13315" max="13315" width="39" style="62" customWidth="1"/>
    <col min="13316" max="13316" width="60.7109375" style="62" customWidth="1"/>
    <col min="13317" max="13317" width="19.7109375" style="62" customWidth="1"/>
    <col min="13318" max="13318" width="6.85546875" style="62" customWidth="1"/>
    <col min="13319" max="13319" width="3.85546875" style="62" customWidth="1"/>
    <col min="13320" max="13320" width="3.140625" style="62" customWidth="1"/>
    <col min="13321" max="13321" width="9.140625" style="62"/>
    <col min="13322" max="13322" width="10.28515625" style="62" customWidth="1"/>
    <col min="13323" max="13323" width="82.140625" style="62" customWidth="1"/>
    <col min="13324" max="13324" width="13.5703125" style="62" customWidth="1"/>
    <col min="13325" max="13568" width="9.140625" style="62"/>
    <col min="13569" max="13569" width="4.28515625" style="62" customWidth="1"/>
    <col min="13570" max="13570" width="6.5703125" style="62" customWidth="1"/>
    <col min="13571" max="13571" width="39" style="62" customWidth="1"/>
    <col min="13572" max="13572" width="60.7109375" style="62" customWidth="1"/>
    <col min="13573" max="13573" width="19.7109375" style="62" customWidth="1"/>
    <col min="13574" max="13574" width="6.85546875" style="62" customWidth="1"/>
    <col min="13575" max="13575" width="3.85546875" style="62" customWidth="1"/>
    <col min="13576" max="13576" width="3.140625" style="62" customWidth="1"/>
    <col min="13577" max="13577" width="9.140625" style="62"/>
    <col min="13578" max="13578" width="10.28515625" style="62" customWidth="1"/>
    <col min="13579" max="13579" width="82.140625" style="62" customWidth="1"/>
    <col min="13580" max="13580" width="13.5703125" style="62" customWidth="1"/>
    <col min="13581" max="13824" width="9.140625" style="62"/>
    <col min="13825" max="13825" width="4.28515625" style="62" customWidth="1"/>
    <col min="13826" max="13826" width="6.5703125" style="62" customWidth="1"/>
    <col min="13827" max="13827" width="39" style="62" customWidth="1"/>
    <col min="13828" max="13828" width="60.7109375" style="62" customWidth="1"/>
    <col min="13829" max="13829" width="19.7109375" style="62" customWidth="1"/>
    <col min="13830" max="13830" width="6.85546875" style="62" customWidth="1"/>
    <col min="13831" max="13831" width="3.85546875" style="62" customWidth="1"/>
    <col min="13832" max="13832" width="3.140625" style="62" customWidth="1"/>
    <col min="13833" max="13833" width="9.140625" style="62"/>
    <col min="13834" max="13834" width="10.28515625" style="62" customWidth="1"/>
    <col min="13835" max="13835" width="82.140625" style="62" customWidth="1"/>
    <col min="13836" max="13836" width="13.5703125" style="62" customWidth="1"/>
    <col min="13837" max="14080" width="9.140625" style="62"/>
    <col min="14081" max="14081" width="4.28515625" style="62" customWidth="1"/>
    <col min="14082" max="14082" width="6.5703125" style="62" customWidth="1"/>
    <col min="14083" max="14083" width="39" style="62" customWidth="1"/>
    <col min="14084" max="14084" width="60.7109375" style="62" customWidth="1"/>
    <col min="14085" max="14085" width="19.7109375" style="62" customWidth="1"/>
    <col min="14086" max="14086" width="6.85546875" style="62" customWidth="1"/>
    <col min="14087" max="14087" width="3.85546875" style="62" customWidth="1"/>
    <col min="14088" max="14088" width="3.140625" style="62" customWidth="1"/>
    <col min="14089" max="14089" width="9.140625" style="62"/>
    <col min="14090" max="14090" width="10.28515625" style="62" customWidth="1"/>
    <col min="14091" max="14091" width="82.140625" style="62" customWidth="1"/>
    <col min="14092" max="14092" width="13.5703125" style="62" customWidth="1"/>
    <col min="14093" max="14336" width="9.140625" style="62"/>
    <col min="14337" max="14337" width="4.28515625" style="62" customWidth="1"/>
    <col min="14338" max="14338" width="6.5703125" style="62" customWidth="1"/>
    <col min="14339" max="14339" width="39" style="62" customWidth="1"/>
    <col min="14340" max="14340" width="60.7109375" style="62" customWidth="1"/>
    <col min="14341" max="14341" width="19.7109375" style="62" customWidth="1"/>
    <col min="14342" max="14342" width="6.85546875" style="62" customWidth="1"/>
    <col min="14343" max="14343" width="3.85546875" style="62" customWidth="1"/>
    <col min="14344" max="14344" width="3.140625" style="62" customWidth="1"/>
    <col min="14345" max="14345" width="9.140625" style="62"/>
    <col min="14346" max="14346" width="10.28515625" style="62" customWidth="1"/>
    <col min="14347" max="14347" width="82.140625" style="62" customWidth="1"/>
    <col min="14348" max="14348" width="13.5703125" style="62" customWidth="1"/>
    <col min="14349" max="14592" width="9.140625" style="62"/>
    <col min="14593" max="14593" width="4.28515625" style="62" customWidth="1"/>
    <col min="14594" max="14594" width="6.5703125" style="62" customWidth="1"/>
    <col min="14595" max="14595" width="39" style="62" customWidth="1"/>
    <col min="14596" max="14596" width="60.7109375" style="62" customWidth="1"/>
    <col min="14597" max="14597" width="19.7109375" style="62" customWidth="1"/>
    <col min="14598" max="14598" width="6.85546875" style="62" customWidth="1"/>
    <col min="14599" max="14599" width="3.85546875" style="62" customWidth="1"/>
    <col min="14600" max="14600" width="3.140625" style="62" customWidth="1"/>
    <col min="14601" max="14601" width="9.140625" style="62"/>
    <col min="14602" max="14602" width="10.28515625" style="62" customWidth="1"/>
    <col min="14603" max="14603" width="82.140625" style="62" customWidth="1"/>
    <col min="14604" max="14604" width="13.5703125" style="62" customWidth="1"/>
    <col min="14605" max="14848" width="9.140625" style="62"/>
    <col min="14849" max="14849" width="4.28515625" style="62" customWidth="1"/>
    <col min="14850" max="14850" width="6.5703125" style="62" customWidth="1"/>
    <col min="14851" max="14851" width="39" style="62" customWidth="1"/>
    <col min="14852" max="14852" width="60.7109375" style="62" customWidth="1"/>
    <col min="14853" max="14853" width="19.7109375" style="62" customWidth="1"/>
    <col min="14854" max="14854" width="6.85546875" style="62" customWidth="1"/>
    <col min="14855" max="14855" width="3.85546875" style="62" customWidth="1"/>
    <col min="14856" max="14856" width="3.140625" style="62" customWidth="1"/>
    <col min="14857" max="14857" width="9.140625" style="62"/>
    <col min="14858" max="14858" width="10.28515625" style="62" customWidth="1"/>
    <col min="14859" max="14859" width="82.140625" style="62" customWidth="1"/>
    <col min="14860" max="14860" width="13.5703125" style="62" customWidth="1"/>
    <col min="14861" max="15104" width="9.140625" style="62"/>
    <col min="15105" max="15105" width="4.28515625" style="62" customWidth="1"/>
    <col min="15106" max="15106" width="6.5703125" style="62" customWidth="1"/>
    <col min="15107" max="15107" width="39" style="62" customWidth="1"/>
    <col min="15108" max="15108" width="60.7109375" style="62" customWidth="1"/>
    <col min="15109" max="15109" width="19.7109375" style="62" customWidth="1"/>
    <col min="15110" max="15110" width="6.85546875" style="62" customWidth="1"/>
    <col min="15111" max="15111" width="3.85546875" style="62" customWidth="1"/>
    <col min="15112" max="15112" width="3.140625" style="62" customWidth="1"/>
    <col min="15113" max="15113" width="9.140625" style="62"/>
    <col min="15114" max="15114" width="10.28515625" style="62" customWidth="1"/>
    <col min="15115" max="15115" width="82.140625" style="62" customWidth="1"/>
    <col min="15116" max="15116" width="13.5703125" style="62" customWidth="1"/>
    <col min="15117" max="15360" width="9.140625" style="62"/>
    <col min="15361" max="15361" width="4.28515625" style="62" customWidth="1"/>
    <col min="15362" max="15362" width="6.5703125" style="62" customWidth="1"/>
    <col min="15363" max="15363" width="39" style="62" customWidth="1"/>
    <col min="15364" max="15364" width="60.7109375" style="62" customWidth="1"/>
    <col min="15365" max="15365" width="19.7109375" style="62" customWidth="1"/>
    <col min="15366" max="15366" width="6.85546875" style="62" customWidth="1"/>
    <col min="15367" max="15367" width="3.85546875" style="62" customWidth="1"/>
    <col min="15368" max="15368" width="3.140625" style="62" customWidth="1"/>
    <col min="15369" max="15369" width="9.140625" style="62"/>
    <col min="15370" max="15370" width="10.28515625" style="62" customWidth="1"/>
    <col min="15371" max="15371" width="82.140625" style="62" customWidth="1"/>
    <col min="15372" max="15372" width="13.5703125" style="62" customWidth="1"/>
    <col min="15373" max="15616" width="9.140625" style="62"/>
    <col min="15617" max="15617" width="4.28515625" style="62" customWidth="1"/>
    <col min="15618" max="15618" width="6.5703125" style="62" customWidth="1"/>
    <col min="15619" max="15619" width="39" style="62" customWidth="1"/>
    <col min="15620" max="15620" width="60.7109375" style="62" customWidth="1"/>
    <col min="15621" max="15621" width="19.7109375" style="62" customWidth="1"/>
    <col min="15622" max="15622" width="6.85546875" style="62" customWidth="1"/>
    <col min="15623" max="15623" width="3.85546875" style="62" customWidth="1"/>
    <col min="15624" max="15624" width="3.140625" style="62" customWidth="1"/>
    <col min="15625" max="15625" width="9.140625" style="62"/>
    <col min="15626" max="15626" width="10.28515625" style="62" customWidth="1"/>
    <col min="15627" max="15627" width="82.140625" style="62" customWidth="1"/>
    <col min="15628" max="15628" width="13.5703125" style="62" customWidth="1"/>
    <col min="15629" max="15872" width="9.140625" style="62"/>
    <col min="15873" max="15873" width="4.28515625" style="62" customWidth="1"/>
    <col min="15874" max="15874" width="6.5703125" style="62" customWidth="1"/>
    <col min="15875" max="15875" width="39" style="62" customWidth="1"/>
    <col min="15876" max="15876" width="60.7109375" style="62" customWidth="1"/>
    <col min="15877" max="15877" width="19.7109375" style="62" customWidth="1"/>
    <col min="15878" max="15878" width="6.85546875" style="62" customWidth="1"/>
    <col min="15879" max="15879" width="3.85546875" style="62" customWidth="1"/>
    <col min="15880" max="15880" width="3.140625" style="62" customWidth="1"/>
    <col min="15881" max="15881" width="9.140625" style="62"/>
    <col min="15882" max="15882" width="10.28515625" style="62" customWidth="1"/>
    <col min="15883" max="15883" width="82.140625" style="62" customWidth="1"/>
    <col min="15884" max="15884" width="13.5703125" style="62" customWidth="1"/>
    <col min="15885" max="16128" width="9.140625" style="62"/>
    <col min="16129" max="16129" width="4.28515625" style="62" customWidth="1"/>
    <col min="16130" max="16130" width="6.5703125" style="62" customWidth="1"/>
    <col min="16131" max="16131" width="39" style="62" customWidth="1"/>
    <col min="16132" max="16132" width="60.7109375" style="62" customWidth="1"/>
    <col min="16133" max="16133" width="19.7109375" style="62" customWidth="1"/>
    <col min="16134" max="16134" width="6.85546875" style="62" customWidth="1"/>
    <col min="16135" max="16135" width="3.85546875" style="62" customWidth="1"/>
    <col min="16136" max="16136" width="3.140625" style="62" customWidth="1"/>
    <col min="16137" max="16137" width="9.140625" style="62"/>
    <col min="16138" max="16138" width="10.28515625" style="62" customWidth="1"/>
    <col min="16139" max="16139" width="82.140625" style="62" customWidth="1"/>
    <col min="16140" max="16140" width="13.5703125" style="62" customWidth="1"/>
    <col min="16141" max="16384" width="9.140625" style="62"/>
  </cols>
  <sheetData>
    <row r="1" spans="2:13" ht="28.5">
      <c r="C1" s="63" t="s">
        <v>30</v>
      </c>
      <c r="D1" s="64"/>
      <c r="E1" s="64"/>
    </row>
    <row r="2" spans="2:13">
      <c r="C2" s="62" t="s">
        <v>31</v>
      </c>
    </row>
    <row r="5" spans="2:13" ht="18">
      <c r="C5" s="287" t="str">
        <f>'Революции, 13'!$C$5</f>
        <v>Отчёт о проделанной работе за 2018 год</v>
      </c>
      <c r="D5" s="288"/>
    </row>
    <row r="6" spans="2:13" ht="18">
      <c r="C6" s="287" t="s">
        <v>32</v>
      </c>
      <c r="D6" s="288"/>
    </row>
    <row r="7" spans="2:13" ht="18.75">
      <c r="C7" s="65" t="s">
        <v>33</v>
      </c>
      <c r="D7" s="289" t="s">
        <v>119</v>
      </c>
      <c r="E7" s="289"/>
    </row>
    <row r="8" spans="2:13" ht="15.75">
      <c r="C8" s="66" t="s">
        <v>34</v>
      </c>
      <c r="D8" s="67" t="s">
        <v>35</v>
      </c>
      <c r="E8" s="65">
        <v>3158</v>
      </c>
    </row>
    <row r="9" spans="2:13" ht="15.75">
      <c r="C9" s="66" t="s">
        <v>36</v>
      </c>
      <c r="D9" s="67" t="s">
        <v>37</v>
      </c>
      <c r="E9" s="65">
        <v>13.3</v>
      </c>
      <c r="I9" s="290" t="s">
        <v>38</v>
      </c>
      <c r="J9" s="290"/>
      <c r="K9" s="62">
        <f>E8*E9</f>
        <v>42001.4</v>
      </c>
      <c r="L9" s="68"/>
    </row>
    <row r="10" spans="2:13" ht="15.75">
      <c r="C10" s="69" t="s">
        <v>39</v>
      </c>
      <c r="D10" s="70" t="s">
        <v>510</v>
      </c>
      <c r="E10" s="71">
        <f>K9*6</f>
        <v>252008.40000000002</v>
      </c>
      <c r="I10" s="291" t="s">
        <v>40</v>
      </c>
      <c r="J10" s="291"/>
      <c r="K10" s="72">
        <v>63925.39</v>
      </c>
      <c r="L10" s="68"/>
    </row>
    <row r="11" spans="2:13" ht="15.75">
      <c r="C11" s="69" t="s">
        <v>41</v>
      </c>
      <c r="D11" s="70" t="s">
        <v>510</v>
      </c>
      <c r="E11" s="71">
        <f>E10-K10</f>
        <v>188083.01</v>
      </c>
      <c r="I11" s="73" t="s">
        <v>42</v>
      </c>
      <c r="J11" s="73"/>
      <c r="K11" s="64">
        <v>78095.91</v>
      </c>
      <c r="L11" s="68"/>
    </row>
    <row r="12" spans="2:13" ht="19.5" thickBot="1">
      <c r="C12" s="74"/>
      <c r="D12" s="75"/>
      <c r="I12" s="286" t="str">
        <f>D7</f>
        <v>г.Ростов ул.Ленинская д.64 А</v>
      </c>
      <c r="J12" s="286"/>
      <c r="K12" s="286"/>
      <c r="L12" s="286"/>
    </row>
    <row r="13" spans="2:13" ht="15.75" thickBot="1">
      <c r="B13" s="76" t="s">
        <v>43</v>
      </c>
      <c r="C13" s="77" t="s">
        <v>44</v>
      </c>
      <c r="D13" s="78" t="s">
        <v>45</v>
      </c>
      <c r="E13" s="77" t="s">
        <v>46</v>
      </c>
      <c r="I13" s="79" t="s">
        <v>0</v>
      </c>
      <c r="J13" s="79" t="s">
        <v>1</v>
      </c>
      <c r="K13" s="79" t="s">
        <v>2</v>
      </c>
      <c r="L13" s="79" t="s">
        <v>3</v>
      </c>
      <c r="M13" s="80"/>
    </row>
    <row r="14" spans="2:13" ht="16.5" customHeight="1">
      <c r="B14" s="270" t="s">
        <v>47</v>
      </c>
      <c r="C14" s="280" t="s">
        <v>48</v>
      </c>
      <c r="D14" s="281"/>
      <c r="E14" s="276">
        <f>E10/F27*F14</f>
        <v>43580.4</v>
      </c>
      <c r="F14" s="81">
        <v>2.2999999999999998</v>
      </c>
      <c r="I14" s="82">
        <v>1068</v>
      </c>
      <c r="J14" s="83">
        <v>43305</v>
      </c>
      <c r="K14" s="84" t="s">
        <v>120</v>
      </c>
      <c r="L14" s="85"/>
      <c r="M14" s="85"/>
    </row>
    <row r="15" spans="2:13" ht="60" customHeight="1" thickBot="1">
      <c r="B15" s="271"/>
      <c r="C15" s="282" t="s">
        <v>697</v>
      </c>
      <c r="D15" s="283"/>
      <c r="E15" s="277"/>
      <c r="F15" s="86"/>
      <c r="I15" s="82">
        <v>963</v>
      </c>
      <c r="J15" s="83">
        <v>43291</v>
      </c>
      <c r="K15" s="87" t="s">
        <v>698</v>
      </c>
      <c r="L15" s="85" t="s">
        <v>121</v>
      </c>
      <c r="M15" s="85"/>
    </row>
    <row r="16" spans="2:13" ht="16.5" customHeight="1">
      <c r="B16" s="270" t="s">
        <v>49</v>
      </c>
      <c r="C16" s="280" t="s">
        <v>50</v>
      </c>
      <c r="D16" s="285"/>
      <c r="E16" s="88">
        <f>E17+E18+E19+E20+E21</f>
        <v>77686.800000000017</v>
      </c>
      <c r="F16" s="89">
        <f>F17+F19+F20+F21</f>
        <v>4.0999999999999996</v>
      </c>
      <c r="I16" s="82">
        <v>958</v>
      </c>
      <c r="J16" s="83">
        <v>43291</v>
      </c>
      <c r="K16" s="90" t="s">
        <v>122</v>
      </c>
      <c r="L16" s="85">
        <v>57</v>
      </c>
      <c r="M16" s="85"/>
    </row>
    <row r="17" spans="2:13" ht="45">
      <c r="B17" s="284"/>
      <c r="C17" s="91" t="s">
        <v>51</v>
      </c>
      <c r="D17" s="92" t="s">
        <v>52</v>
      </c>
      <c r="E17" s="93">
        <f>E10/F27*F17</f>
        <v>28422.000000000007</v>
      </c>
      <c r="F17" s="94">
        <v>1.5</v>
      </c>
      <c r="I17" s="82">
        <v>935</v>
      </c>
      <c r="J17" s="83">
        <v>43286</v>
      </c>
      <c r="K17" s="95" t="s">
        <v>617</v>
      </c>
      <c r="L17" s="85">
        <v>35</v>
      </c>
      <c r="M17" s="85"/>
    </row>
    <row r="18" spans="2:13" ht="28.5" customHeight="1">
      <c r="B18" s="284"/>
      <c r="C18" s="91" t="s">
        <v>53</v>
      </c>
      <c r="D18" s="96"/>
      <c r="E18" s="93">
        <f>E10/F28*F18</f>
        <v>0</v>
      </c>
      <c r="F18" s="94">
        <v>0</v>
      </c>
      <c r="I18" s="82" t="s">
        <v>135</v>
      </c>
      <c r="J18" s="83">
        <v>43322</v>
      </c>
      <c r="K18" s="87" t="s">
        <v>136</v>
      </c>
      <c r="L18" s="85">
        <v>38</v>
      </c>
      <c r="M18" s="85"/>
    </row>
    <row r="19" spans="2:13" ht="61.5" customHeight="1">
      <c r="B19" s="284"/>
      <c r="C19" s="91" t="s">
        <v>54</v>
      </c>
      <c r="D19" s="96" t="s">
        <v>55</v>
      </c>
      <c r="E19" s="93">
        <f>E10/F27*F19</f>
        <v>24632.400000000005</v>
      </c>
      <c r="F19" s="94">
        <v>1.3</v>
      </c>
      <c r="I19" s="85"/>
      <c r="J19" s="97">
        <v>43357</v>
      </c>
      <c r="K19" s="98" t="s">
        <v>155</v>
      </c>
      <c r="L19" s="85"/>
      <c r="M19" s="85"/>
    </row>
    <row r="20" spans="2:13" ht="45">
      <c r="B20" s="284"/>
      <c r="C20" s="91" t="s">
        <v>56</v>
      </c>
      <c r="D20" s="96" t="s">
        <v>57</v>
      </c>
      <c r="E20" s="93">
        <f>E10/F27*F20</f>
        <v>13263.600000000002</v>
      </c>
      <c r="F20" s="94">
        <v>0.7</v>
      </c>
      <c r="I20" s="82">
        <v>1140</v>
      </c>
      <c r="J20" s="83">
        <v>43321</v>
      </c>
      <c r="K20" s="90" t="s">
        <v>196</v>
      </c>
      <c r="L20" s="85">
        <v>38</v>
      </c>
      <c r="M20" s="85"/>
    </row>
    <row r="21" spans="2:13" ht="30.75" customHeight="1" thickBot="1">
      <c r="B21" s="271"/>
      <c r="C21" s="99" t="s">
        <v>58</v>
      </c>
      <c r="D21" s="100" t="s">
        <v>59</v>
      </c>
      <c r="E21" s="101">
        <f>E10/F27*F21</f>
        <v>11368.800000000001</v>
      </c>
      <c r="F21" s="102">
        <v>0.6</v>
      </c>
      <c r="I21" s="103"/>
      <c r="J21" s="80"/>
      <c r="K21" s="90" t="s">
        <v>265</v>
      </c>
      <c r="M21" s="85"/>
    </row>
    <row r="22" spans="2:13" ht="44.25" customHeight="1">
      <c r="B22" s="270">
        <v>3</v>
      </c>
      <c r="C22" s="272" t="s">
        <v>60</v>
      </c>
      <c r="D22" s="274" t="s">
        <v>61</v>
      </c>
      <c r="E22" s="276">
        <f>E10/F27*F22</f>
        <v>44527.80000000001</v>
      </c>
      <c r="F22" s="104">
        <v>2.35</v>
      </c>
      <c r="I22" s="82"/>
      <c r="J22" s="83"/>
      <c r="K22" s="90" t="s">
        <v>269</v>
      </c>
      <c r="L22" s="85"/>
      <c r="M22" s="85"/>
    </row>
    <row r="23" spans="2:13" ht="17.25" thickBot="1">
      <c r="B23" s="271"/>
      <c r="C23" s="273"/>
      <c r="D23" s="275"/>
      <c r="E23" s="277"/>
      <c r="F23" s="105"/>
      <c r="I23" s="82"/>
      <c r="J23" s="83"/>
      <c r="K23" s="90" t="s">
        <v>267</v>
      </c>
      <c r="L23" s="85"/>
      <c r="M23" s="85"/>
    </row>
    <row r="24" spans="2:13" ht="60.75" thickBot="1">
      <c r="B24" s="106">
        <v>4</v>
      </c>
      <c r="C24" s="107" t="s">
        <v>62</v>
      </c>
      <c r="D24" s="108" t="s">
        <v>63</v>
      </c>
      <c r="E24" s="109">
        <f>E10/F27*F24</f>
        <v>20842.800000000007</v>
      </c>
      <c r="F24" s="110">
        <v>1.1000000000000001</v>
      </c>
      <c r="I24" s="111"/>
      <c r="J24" s="112" t="s">
        <v>270</v>
      </c>
      <c r="K24" s="113" t="s">
        <v>271</v>
      </c>
      <c r="L24" s="85"/>
      <c r="M24" s="85"/>
    </row>
    <row r="25" spans="2:13" ht="60.75" thickBot="1">
      <c r="B25" s="114">
        <v>5</v>
      </c>
      <c r="C25" s="115" t="s">
        <v>598</v>
      </c>
      <c r="D25" s="116" t="s">
        <v>64</v>
      </c>
      <c r="E25" s="117">
        <f>E10/F27*F25</f>
        <v>11368.800000000001</v>
      </c>
      <c r="F25" s="110">
        <v>0.6</v>
      </c>
      <c r="I25" s="82">
        <v>1431</v>
      </c>
      <c r="J25" s="83">
        <v>43383</v>
      </c>
      <c r="K25" s="95" t="s">
        <v>292</v>
      </c>
      <c r="L25" s="85">
        <v>39</v>
      </c>
      <c r="M25" s="85"/>
    </row>
    <row r="26" spans="2:13" ht="47.25" customHeight="1" thickBot="1">
      <c r="B26" s="106">
        <v>6</v>
      </c>
      <c r="C26" s="107" t="s">
        <v>599</v>
      </c>
      <c r="D26" s="108" t="s">
        <v>66</v>
      </c>
      <c r="E26" s="109">
        <f>E10/F27*F26</f>
        <v>54001.80000000001</v>
      </c>
      <c r="F26" s="110">
        <v>2.85</v>
      </c>
      <c r="I26" s="82">
        <v>1488</v>
      </c>
      <c r="J26" s="83">
        <v>43392</v>
      </c>
      <c r="K26" s="87" t="s">
        <v>700</v>
      </c>
      <c r="L26" s="85"/>
      <c r="M26" s="85"/>
    </row>
    <row r="27" spans="2:13" ht="33" customHeight="1" thickBot="1">
      <c r="B27" s="114"/>
      <c r="C27" s="118" t="s">
        <v>67</v>
      </c>
      <c r="D27" s="119"/>
      <c r="E27" s="117">
        <f>E14+E16+E22+E24+E25+E26</f>
        <v>252008.40000000005</v>
      </c>
      <c r="F27" s="110">
        <f>F14+F16+F22+F24+F25+F26</f>
        <v>13.299999999999999</v>
      </c>
      <c r="I27" s="82">
        <v>1559</v>
      </c>
      <c r="J27" s="83">
        <v>43404</v>
      </c>
      <c r="K27" s="120" t="s">
        <v>293</v>
      </c>
      <c r="L27" s="85">
        <v>42</v>
      </c>
      <c r="M27" s="85"/>
    </row>
    <row r="28" spans="2:13" ht="33" customHeight="1" thickBot="1">
      <c r="B28" s="106">
        <v>7</v>
      </c>
      <c r="C28" s="107" t="s">
        <v>68</v>
      </c>
      <c r="D28" s="121" t="s">
        <v>607</v>
      </c>
      <c r="E28" s="109">
        <v>0</v>
      </c>
      <c r="F28" s="110">
        <v>1.7</v>
      </c>
      <c r="I28" s="82"/>
      <c r="J28" s="83"/>
      <c r="K28" s="90" t="s">
        <v>294</v>
      </c>
      <c r="L28" s="85"/>
      <c r="M28" s="85"/>
    </row>
    <row r="29" spans="2:13" ht="33" customHeight="1" thickBot="1">
      <c r="B29" s="122"/>
      <c r="C29" s="123" t="s">
        <v>69</v>
      </c>
      <c r="D29" s="124"/>
      <c r="E29" s="125">
        <v>0</v>
      </c>
      <c r="F29" s="110">
        <f>F28+F27</f>
        <v>14.999999999999998</v>
      </c>
      <c r="I29" s="82" t="s">
        <v>332</v>
      </c>
      <c r="J29" s="83">
        <v>43383</v>
      </c>
      <c r="K29" s="126" t="s">
        <v>321</v>
      </c>
      <c r="L29" s="85">
        <v>38</v>
      </c>
      <c r="M29" s="85"/>
    </row>
    <row r="30" spans="2:13">
      <c r="I30" s="82" t="s">
        <v>358</v>
      </c>
      <c r="J30" s="83">
        <v>43413</v>
      </c>
      <c r="K30" s="127" t="s">
        <v>359</v>
      </c>
      <c r="L30" s="85">
        <v>19</v>
      </c>
      <c r="M30" s="85"/>
    </row>
    <row r="31" spans="2:13" ht="25.5" customHeight="1">
      <c r="B31" s="278" t="s">
        <v>70</v>
      </c>
      <c r="C31" s="278"/>
      <c r="D31" s="278"/>
      <c r="E31" s="128">
        <v>0</v>
      </c>
      <c r="F31" s="129"/>
      <c r="I31" s="82"/>
      <c r="J31" s="83"/>
      <c r="K31" s="90" t="s">
        <v>304</v>
      </c>
      <c r="L31" s="85"/>
      <c r="M31" s="85"/>
    </row>
    <row r="32" spans="2:13" ht="25.5" customHeight="1">
      <c r="B32" s="279" t="s">
        <v>71</v>
      </c>
      <c r="C32" s="279"/>
      <c r="D32" s="279"/>
      <c r="E32" s="130">
        <f>K11</f>
        <v>78095.91</v>
      </c>
      <c r="I32" s="82">
        <v>1693</v>
      </c>
      <c r="J32" s="83">
        <v>43431</v>
      </c>
      <c r="K32" s="87" t="s">
        <v>368</v>
      </c>
      <c r="L32" s="131" t="s">
        <v>369</v>
      </c>
      <c r="M32" s="85"/>
    </row>
    <row r="33" spans="2:13" ht="25.5" customHeight="1">
      <c r="B33" s="132"/>
      <c r="C33" s="132"/>
      <c r="D33" s="132"/>
      <c r="E33" s="130"/>
      <c r="I33" s="82" t="s">
        <v>591</v>
      </c>
      <c r="J33" s="83">
        <v>43371</v>
      </c>
      <c r="K33" s="87" t="s">
        <v>592</v>
      </c>
      <c r="L33" s="133" t="s">
        <v>677</v>
      </c>
      <c r="M33" s="85"/>
    </row>
    <row r="34" spans="2:13" ht="30">
      <c r="B34" s="132"/>
      <c r="C34" s="132"/>
      <c r="D34" s="132"/>
      <c r="E34" s="130"/>
      <c r="I34" s="82">
        <v>1677</v>
      </c>
      <c r="J34" s="83">
        <v>43427</v>
      </c>
      <c r="K34" s="134" t="s">
        <v>593</v>
      </c>
      <c r="L34" s="85" t="s">
        <v>370</v>
      </c>
      <c r="M34" s="85"/>
    </row>
    <row r="35" spans="2:13">
      <c r="I35" s="82">
        <v>1655</v>
      </c>
      <c r="J35" s="83">
        <v>43420</v>
      </c>
      <c r="K35" s="113" t="s">
        <v>271</v>
      </c>
      <c r="L35" s="85">
        <v>47</v>
      </c>
      <c r="M35" s="85"/>
    </row>
    <row r="36" spans="2:13" ht="15.75">
      <c r="D36" s="269" t="s">
        <v>72</v>
      </c>
      <c r="E36" s="269"/>
      <c r="I36" s="82">
        <v>1643</v>
      </c>
      <c r="J36" s="83">
        <v>43419</v>
      </c>
      <c r="K36" s="113" t="s">
        <v>271</v>
      </c>
      <c r="L36" s="85">
        <v>63</v>
      </c>
      <c r="M36" s="85"/>
    </row>
    <row r="37" spans="2:13" ht="15.75">
      <c r="D37" s="135"/>
      <c r="E37" s="135"/>
      <c r="I37" s="82">
        <v>1635</v>
      </c>
      <c r="J37" s="83">
        <v>43418</v>
      </c>
      <c r="K37" s="113" t="s">
        <v>271</v>
      </c>
      <c r="L37" s="85">
        <v>57</v>
      </c>
      <c r="M37" s="85"/>
    </row>
    <row r="38" spans="2:13" ht="30">
      <c r="E38" s="136"/>
      <c r="I38" s="82">
        <v>1625</v>
      </c>
      <c r="J38" s="83">
        <v>43417</v>
      </c>
      <c r="K38" s="87" t="s">
        <v>371</v>
      </c>
      <c r="L38" s="85">
        <v>63</v>
      </c>
      <c r="M38" s="85"/>
    </row>
    <row r="39" spans="2:13">
      <c r="I39" s="82">
        <v>1592</v>
      </c>
      <c r="J39" s="83">
        <v>43411</v>
      </c>
      <c r="K39" s="87" t="s">
        <v>699</v>
      </c>
      <c r="L39" s="85" t="s">
        <v>372</v>
      </c>
      <c r="M39" s="85"/>
    </row>
    <row r="40" spans="2:13">
      <c r="I40" s="82">
        <v>1584</v>
      </c>
      <c r="J40" s="83">
        <v>43410</v>
      </c>
      <c r="K40" s="84" t="s">
        <v>373</v>
      </c>
      <c r="L40" s="85">
        <v>57</v>
      </c>
      <c r="M40" s="85"/>
    </row>
    <row r="41" spans="2:13">
      <c r="I41" s="82">
        <v>1862</v>
      </c>
      <c r="J41" s="83">
        <v>43458</v>
      </c>
      <c r="K41" s="84" t="s">
        <v>458</v>
      </c>
      <c r="L41" s="85">
        <v>30</v>
      </c>
      <c r="M41" s="85"/>
    </row>
    <row r="42" spans="2:13">
      <c r="I42" s="137">
        <v>1855</v>
      </c>
      <c r="J42" s="138">
        <v>43456</v>
      </c>
      <c r="K42" s="87" t="s">
        <v>458</v>
      </c>
      <c r="L42" s="139">
        <v>58</v>
      </c>
      <c r="M42" s="139"/>
    </row>
    <row r="43" spans="2:13">
      <c r="I43" s="137">
        <v>1853</v>
      </c>
      <c r="J43" s="138">
        <v>43455</v>
      </c>
      <c r="K43" s="84" t="s">
        <v>458</v>
      </c>
      <c r="L43" s="139">
        <v>30</v>
      </c>
      <c r="M43" s="139"/>
    </row>
    <row r="44" spans="2:13">
      <c r="I44" s="137">
        <v>1815</v>
      </c>
      <c r="J44" s="138">
        <v>43453</v>
      </c>
      <c r="K44" s="87" t="s">
        <v>626</v>
      </c>
      <c r="L44" s="140">
        <v>48</v>
      </c>
      <c r="M44" s="139"/>
    </row>
    <row r="45" spans="2:13">
      <c r="I45" s="137">
        <v>1809</v>
      </c>
      <c r="J45" s="138">
        <v>43452</v>
      </c>
      <c r="K45" s="141" t="s">
        <v>469</v>
      </c>
      <c r="L45" s="139"/>
      <c r="M45" s="139"/>
    </row>
    <row r="46" spans="2:13">
      <c r="I46" s="137">
        <v>1793</v>
      </c>
      <c r="J46" s="138">
        <v>43450</v>
      </c>
      <c r="K46" s="84" t="s">
        <v>470</v>
      </c>
      <c r="L46" s="139"/>
      <c r="M46" s="139"/>
    </row>
    <row r="47" spans="2:13">
      <c r="I47" s="137">
        <v>1861</v>
      </c>
      <c r="J47" s="83">
        <v>43458</v>
      </c>
      <c r="K47" s="87" t="s">
        <v>458</v>
      </c>
      <c r="L47" s="139">
        <v>24</v>
      </c>
      <c r="M47" s="139"/>
    </row>
    <row r="48" spans="2:13" ht="30">
      <c r="I48" s="137"/>
      <c r="J48" s="83">
        <v>43455</v>
      </c>
      <c r="K48" s="87" t="s">
        <v>495</v>
      </c>
      <c r="L48" s="139" t="s">
        <v>490</v>
      </c>
      <c r="M48" s="139"/>
    </row>
    <row r="49" spans="8:13" ht="30">
      <c r="I49" s="137"/>
      <c r="J49" s="138" t="s">
        <v>493</v>
      </c>
      <c r="K49" s="87" t="s">
        <v>495</v>
      </c>
      <c r="L49" s="139" t="s">
        <v>490</v>
      </c>
      <c r="M49" s="139"/>
    </row>
    <row r="50" spans="8:13" ht="30">
      <c r="I50" s="137"/>
      <c r="J50" s="138">
        <v>43458</v>
      </c>
      <c r="K50" s="87" t="s">
        <v>495</v>
      </c>
      <c r="L50" s="139" t="s">
        <v>490</v>
      </c>
      <c r="M50" s="139"/>
    </row>
    <row r="51" spans="8:13" ht="30">
      <c r="I51" s="137"/>
      <c r="J51" s="138">
        <v>43437</v>
      </c>
      <c r="K51" s="87" t="s">
        <v>495</v>
      </c>
      <c r="L51" s="139" t="s">
        <v>496</v>
      </c>
      <c r="M51" s="139"/>
    </row>
    <row r="52" spans="8:13" ht="30">
      <c r="I52" s="82"/>
      <c r="J52" s="142">
        <v>43440</v>
      </c>
      <c r="K52" s="87" t="s">
        <v>495</v>
      </c>
      <c r="L52" s="139" t="s">
        <v>496</v>
      </c>
      <c r="M52" s="139"/>
    </row>
    <row r="53" spans="8:13" ht="30">
      <c r="H53" s="143"/>
      <c r="I53" s="82"/>
      <c r="J53" s="83">
        <v>43462</v>
      </c>
      <c r="K53" s="87" t="s">
        <v>495</v>
      </c>
      <c r="L53" s="139" t="s">
        <v>490</v>
      </c>
      <c r="M53" s="139"/>
    </row>
    <row r="54" spans="8:13">
      <c r="H54" s="143"/>
      <c r="I54" s="137"/>
      <c r="J54" s="138"/>
      <c r="K54" s="144" t="s">
        <v>497</v>
      </c>
      <c r="L54" s="139" t="s">
        <v>502</v>
      </c>
      <c r="M54" s="139"/>
    </row>
    <row r="55" spans="8:13">
      <c r="H55" s="143"/>
      <c r="I55" s="139"/>
      <c r="J55" s="138">
        <v>43455</v>
      </c>
      <c r="K55" s="113" t="s">
        <v>701</v>
      </c>
      <c r="L55" s="139"/>
      <c r="M55" s="139"/>
    </row>
    <row r="56" spans="8:13">
      <c r="H56" s="143"/>
      <c r="I56" s="139"/>
      <c r="J56" s="138"/>
      <c r="K56" s="145"/>
      <c r="L56" s="139"/>
      <c r="M56" s="139"/>
    </row>
    <row r="57" spans="8:13">
      <c r="I57" s="146"/>
      <c r="J57" s="147"/>
      <c r="K57" s="148"/>
      <c r="L57" s="149"/>
      <c r="M57" s="146"/>
    </row>
    <row r="58" spans="8:13" ht="30">
      <c r="I58" s="80"/>
      <c r="J58" s="147" t="s">
        <v>601</v>
      </c>
      <c r="K58" s="150" t="s">
        <v>73</v>
      </c>
      <c r="L58" s="146" t="s">
        <v>74</v>
      </c>
      <c r="M58" s="146"/>
    </row>
    <row r="59" spans="8:13" ht="24.75" customHeight="1">
      <c r="I59" s="80"/>
      <c r="J59" s="147" t="s">
        <v>601</v>
      </c>
      <c r="K59" s="151" t="s">
        <v>4</v>
      </c>
      <c r="L59" s="152" t="s">
        <v>5</v>
      </c>
      <c r="M59" s="80"/>
    </row>
    <row r="60" spans="8:13" ht="15.75">
      <c r="I60" s="80"/>
      <c r="J60" s="147" t="s">
        <v>601</v>
      </c>
      <c r="K60" s="153" t="s">
        <v>75</v>
      </c>
      <c r="L60" s="154" t="s">
        <v>76</v>
      </c>
      <c r="M60" s="80"/>
    </row>
    <row r="61" spans="8:13" ht="51.75" customHeight="1">
      <c r="I61" s="80"/>
      <c r="J61" s="147" t="s">
        <v>601</v>
      </c>
      <c r="K61" s="153" t="s">
        <v>6</v>
      </c>
      <c r="L61" s="155" t="s">
        <v>7</v>
      </c>
      <c r="M61" s="154"/>
    </row>
    <row r="62" spans="8:13" ht="52.5" customHeight="1">
      <c r="I62" s="80"/>
      <c r="J62" s="147" t="s">
        <v>601</v>
      </c>
      <c r="K62" s="153" t="s">
        <v>8</v>
      </c>
      <c r="L62" s="155" t="s">
        <v>7</v>
      </c>
      <c r="M62" s="80"/>
    </row>
    <row r="63" spans="8:13" ht="31.5" customHeight="1">
      <c r="I63" s="80"/>
      <c r="J63" s="147" t="s">
        <v>601</v>
      </c>
      <c r="K63" s="156" t="s">
        <v>9</v>
      </c>
      <c r="L63" s="152" t="s">
        <v>10</v>
      </c>
      <c r="M63" s="155"/>
    </row>
    <row r="64" spans="8:13" ht="39" customHeight="1">
      <c r="I64" s="80"/>
      <c r="J64" s="147" t="s">
        <v>601</v>
      </c>
      <c r="K64" s="156" t="s">
        <v>11</v>
      </c>
      <c r="L64" s="152" t="s">
        <v>12</v>
      </c>
      <c r="M64" s="80"/>
    </row>
    <row r="65" spans="9:13" ht="40.5" customHeight="1">
      <c r="I65" s="80"/>
      <c r="J65" s="147" t="s">
        <v>601</v>
      </c>
      <c r="K65" s="156" t="s">
        <v>13</v>
      </c>
      <c r="L65" s="152" t="s">
        <v>14</v>
      </c>
      <c r="M65" s="80"/>
    </row>
    <row r="66" spans="9:13" ht="31.5">
      <c r="I66" s="80"/>
      <c r="J66" s="147" t="s">
        <v>601</v>
      </c>
      <c r="K66" s="156" t="s">
        <v>15</v>
      </c>
      <c r="L66" s="152" t="s">
        <v>16</v>
      </c>
      <c r="M66" s="80"/>
    </row>
    <row r="67" spans="9:13" ht="51.75" customHeight="1">
      <c r="I67" s="80"/>
      <c r="J67" s="147" t="s">
        <v>601</v>
      </c>
      <c r="K67" s="156" t="s">
        <v>17</v>
      </c>
      <c r="L67" s="152" t="s">
        <v>18</v>
      </c>
      <c r="M67" s="80"/>
    </row>
    <row r="68" spans="9:13" ht="60.75">
      <c r="I68" s="80"/>
      <c r="J68" s="147" t="s">
        <v>601</v>
      </c>
      <c r="K68" s="153" t="s">
        <v>77</v>
      </c>
      <c r="L68" s="155" t="s">
        <v>20</v>
      </c>
      <c r="M68" s="80"/>
    </row>
    <row r="69" spans="9:13" ht="45">
      <c r="I69" s="80"/>
      <c r="J69" s="147" t="s">
        <v>601</v>
      </c>
      <c r="K69" s="84" t="s">
        <v>22</v>
      </c>
      <c r="L69" s="155" t="s">
        <v>20</v>
      </c>
      <c r="M69" s="80"/>
    </row>
    <row r="70" spans="9:13" ht="48" customHeight="1">
      <c r="I70" s="80"/>
      <c r="J70" s="147" t="s">
        <v>601</v>
      </c>
      <c r="K70" s="153" t="s">
        <v>23</v>
      </c>
      <c r="L70" s="155" t="s">
        <v>20</v>
      </c>
      <c r="M70" s="80"/>
    </row>
    <row r="71" spans="9:13" ht="41.25">
      <c r="I71" s="80"/>
      <c r="J71" s="147" t="s">
        <v>601</v>
      </c>
      <c r="K71" s="156" t="s">
        <v>24</v>
      </c>
      <c r="L71" s="152" t="s">
        <v>25</v>
      </c>
      <c r="M71" s="80"/>
    </row>
    <row r="72" spans="9:13" ht="68.25" customHeight="1">
      <c r="I72" s="80"/>
      <c r="J72" s="147" t="s">
        <v>601</v>
      </c>
      <c r="K72" s="157" t="s">
        <v>26</v>
      </c>
      <c r="L72" s="155" t="s">
        <v>27</v>
      </c>
      <c r="M72" s="80"/>
    </row>
    <row r="73" spans="9:13" ht="15.75">
      <c r="I73" s="80"/>
      <c r="J73" s="147"/>
      <c r="K73" s="156" t="s">
        <v>28</v>
      </c>
      <c r="L73" s="152" t="s">
        <v>29</v>
      </c>
      <c r="M73" s="80"/>
    </row>
  </sheetData>
  <sheetProtection sheet="1" objects="1" scenarios="1"/>
  <mergeCells count="19">
    <mergeCell ref="I12:L12"/>
    <mergeCell ref="C5:D5"/>
    <mergeCell ref="C6:D6"/>
    <mergeCell ref="D7:E7"/>
    <mergeCell ref="I9:J9"/>
    <mergeCell ref="I10:J10"/>
    <mergeCell ref="B14:B15"/>
    <mergeCell ref="C14:D14"/>
    <mergeCell ref="E14:E15"/>
    <mergeCell ref="C15:D15"/>
    <mergeCell ref="B16:B21"/>
    <mergeCell ref="C16:D16"/>
    <mergeCell ref="D36:E36"/>
    <mergeCell ref="B22:B23"/>
    <mergeCell ref="C22:C23"/>
    <mergeCell ref="D22:D23"/>
    <mergeCell ref="E22:E23"/>
    <mergeCell ref="B31:D31"/>
    <mergeCell ref="B32:D32"/>
  </mergeCells>
  <pageMargins left="0.51181102362204722" right="0.31496062992125984" top="0.35433070866141736" bottom="0.35433070866141736" header="0" footer="0"/>
  <pageSetup paperSize="9" orientation="landscape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rgb="FFFFC000"/>
  </sheetPr>
  <dimension ref="B1:M97"/>
  <sheetViews>
    <sheetView workbookViewId="0">
      <selection sqref="A1:XFD1048576"/>
    </sheetView>
  </sheetViews>
  <sheetFormatPr defaultRowHeight="15"/>
  <cols>
    <col min="1" max="1" width="4.28515625" style="62" customWidth="1"/>
    <col min="2" max="2" width="6.5703125" style="62" customWidth="1"/>
    <col min="3" max="3" width="39" style="62" customWidth="1"/>
    <col min="4" max="4" width="60.7109375" style="62" customWidth="1"/>
    <col min="5" max="5" width="19.7109375" style="62" customWidth="1"/>
    <col min="6" max="6" width="6.85546875" style="62" customWidth="1"/>
    <col min="7" max="7" width="3.85546875" style="62" customWidth="1"/>
    <col min="8" max="8" width="3.140625" style="62" customWidth="1"/>
    <col min="9" max="9" width="9.140625" style="62"/>
    <col min="10" max="10" width="11.42578125" style="62" customWidth="1"/>
    <col min="11" max="11" width="83.42578125" style="62" customWidth="1"/>
    <col min="12" max="12" width="15.140625" style="62" customWidth="1"/>
    <col min="13" max="256" width="9.140625" style="62"/>
    <col min="257" max="257" width="4.28515625" style="62" customWidth="1"/>
    <col min="258" max="258" width="6.5703125" style="62" customWidth="1"/>
    <col min="259" max="259" width="39" style="62" customWidth="1"/>
    <col min="260" max="260" width="60.7109375" style="62" customWidth="1"/>
    <col min="261" max="261" width="19.7109375" style="62" customWidth="1"/>
    <col min="262" max="262" width="6.85546875" style="62" customWidth="1"/>
    <col min="263" max="263" width="3.85546875" style="62" customWidth="1"/>
    <col min="264" max="264" width="3.140625" style="62" customWidth="1"/>
    <col min="265" max="265" width="9.140625" style="62"/>
    <col min="266" max="266" width="10.28515625" style="62" customWidth="1"/>
    <col min="267" max="267" width="82.140625" style="62" customWidth="1"/>
    <col min="268" max="268" width="13.5703125" style="62" customWidth="1"/>
    <col min="269" max="512" width="9.140625" style="62"/>
    <col min="513" max="513" width="4.28515625" style="62" customWidth="1"/>
    <col min="514" max="514" width="6.5703125" style="62" customWidth="1"/>
    <col min="515" max="515" width="39" style="62" customWidth="1"/>
    <col min="516" max="516" width="60.7109375" style="62" customWidth="1"/>
    <col min="517" max="517" width="19.7109375" style="62" customWidth="1"/>
    <col min="518" max="518" width="6.85546875" style="62" customWidth="1"/>
    <col min="519" max="519" width="3.85546875" style="62" customWidth="1"/>
    <col min="520" max="520" width="3.140625" style="62" customWidth="1"/>
    <col min="521" max="521" width="9.140625" style="62"/>
    <col min="522" max="522" width="10.28515625" style="62" customWidth="1"/>
    <col min="523" max="523" width="82.140625" style="62" customWidth="1"/>
    <col min="524" max="524" width="13.5703125" style="62" customWidth="1"/>
    <col min="525" max="768" width="9.140625" style="62"/>
    <col min="769" max="769" width="4.28515625" style="62" customWidth="1"/>
    <col min="770" max="770" width="6.5703125" style="62" customWidth="1"/>
    <col min="771" max="771" width="39" style="62" customWidth="1"/>
    <col min="772" max="772" width="60.7109375" style="62" customWidth="1"/>
    <col min="773" max="773" width="19.7109375" style="62" customWidth="1"/>
    <col min="774" max="774" width="6.85546875" style="62" customWidth="1"/>
    <col min="775" max="775" width="3.85546875" style="62" customWidth="1"/>
    <col min="776" max="776" width="3.140625" style="62" customWidth="1"/>
    <col min="777" max="777" width="9.140625" style="62"/>
    <col min="778" max="778" width="10.28515625" style="62" customWidth="1"/>
    <col min="779" max="779" width="82.140625" style="62" customWidth="1"/>
    <col min="780" max="780" width="13.5703125" style="62" customWidth="1"/>
    <col min="781" max="1024" width="9.140625" style="62"/>
    <col min="1025" max="1025" width="4.28515625" style="62" customWidth="1"/>
    <col min="1026" max="1026" width="6.5703125" style="62" customWidth="1"/>
    <col min="1027" max="1027" width="39" style="62" customWidth="1"/>
    <col min="1028" max="1028" width="60.7109375" style="62" customWidth="1"/>
    <col min="1029" max="1029" width="19.7109375" style="62" customWidth="1"/>
    <col min="1030" max="1030" width="6.85546875" style="62" customWidth="1"/>
    <col min="1031" max="1031" width="3.85546875" style="62" customWidth="1"/>
    <col min="1032" max="1032" width="3.140625" style="62" customWidth="1"/>
    <col min="1033" max="1033" width="9.140625" style="62"/>
    <col min="1034" max="1034" width="10.28515625" style="62" customWidth="1"/>
    <col min="1035" max="1035" width="82.140625" style="62" customWidth="1"/>
    <col min="1036" max="1036" width="13.5703125" style="62" customWidth="1"/>
    <col min="1037" max="1280" width="9.140625" style="62"/>
    <col min="1281" max="1281" width="4.28515625" style="62" customWidth="1"/>
    <col min="1282" max="1282" width="6.5703125" style="62" customWidth="1"/>
    <col min="1283" max="1283" width="39" style="62" customWidth="1"/>
    <col min="1284" max="1284" width="60.7109375" style="62" customWidth="1"/>
    <col min="1285" max="1285" width="19.7109375" style="62" customWidth="1"/>
    <col min="1286" max="1286" width="6.85546875" style="62" customWidth="1"/>
    <col min="1287" max="1287" width="3.85546875" style="62" customWidth="1"/>
    <col min="1288" max="1288" width="3.140625" style="62" customWidth="1"/>
    <col min="1289" max="1289" width="9.140625" style="62"/>
    <col min="1290" max="1290" width="10.28515625" style="62" customWidth="1"/>
    <col min="1291" max="1291" width="82.140625" style="62" customWidth="1"/>
    <col min="1292" max="1292" width="13.5703125" style="62" customWidth="1"/>
    <col min="1293" max="1536" width="9.140625" style="62"/>
    <col min="1537" max="1537" width="4.28515625" style="62" customWidth="1"/>
    <col min="1538" max="1538" width="6.5703125" style="62" customWidth="1"/>
    <col min="1539" max="1539" width="39" style="62" customWidth="1"/>
    <col min="1540" max="1540" width="60.7109375" style="62" customWidth="1"/>
    <col min="1541" max="1541" width="19.7109375" style="62" customWidth="1"/>
    <col min="1542" max="1542" width="6.85546875" style="62" customWidth="1"/>
    <col min="1543" max="1543" width="3.85546875" style="62" customWidth="1"/>
    <col min="1544" max="1544" width="3.140625" style="62" customWidth="1"/>
    <col min="1545" max="1545" width="9.140625" style="62"/>
    <col min="1546" max="1546" width="10.28515625" style="62" customWidth="1"/>
    <col min="1547" max="1547" width="82.140625" style="62" customWidth="1"/>
    <col min="1548" max="1548" width="13.5703125" style="62" customWidth="1"/>
    <col min="1549" max="1792" width="9.140625" style="62"/>
    <col min="1793" max="1793" width="4.28515625" style="62" customWidth="1"/>
    <col min="1794" max="1794" width="6.5703125" style="62" customWidth="1"/>
    <col min="1795" max="1795" width="39" style="62" customWidth="1"/>
    <col min="1796" max="1796" width="60.7109375" style="62" customWidth="1"/>
    <col min="1797" max="1797" width="19.7109375" style="62" customWidth="1"/>
    <col min="1798" max="1798" width="6.85546875" style="62" customWidth="1"/>
    <col min="1799" max="1799" width="3.85546875" style="62" customWidth="1"/>
    <col min="1800" max="1800" width="3.140625" style="62" customWidth="1"/>
    <col min="1801" max="1801" width="9.140625" style="62"/>
    <col min="1802" max="1802" width="10.28515625" style="62" customWidth="1"/>
    <col min="1803" max="1803" width="82.140625" style="62" customWidth="1"/>
    <col min="1804" max="1804" width="13.5703125" style="62" customWidth="1"/>
    <col min="1805" max="2048" width="9.140625" style="62"/>
    <col min="2049" max="2049" width="4.28515625" style="62" customWidth="1"/>
    <col min="2050" max="2050" width="6.5703125" style="62" customWidth="1"/>
    <col min="2051" max="2051" width="39" style="62" customWidth="1"/>
    <col min="2052" max="2052" width="60.7109375" style="62" customWidth="1"/>
    <col min="2053" max="2053" width="19.7109375" style="62" customWidth="1"/>
    <col min="2054" max="2054" width="6.85546875" style="62" customWidth="1"/>
    <col min="2055" max="2055" width="3.85546875" style="62" customWidth="1"/>
    <col min="2056" max="2056" width="3.140625" style="62" customWidth="1"/>
    <col min="2057" max="2057" width="9.140625" style="62"/>
    <col min="2058" max="2058" width="10.28515625" style="62" customWidth="1"/>
    <col min="2059" max="2059" width="82.140625" style="62" customWidth="1"/>
    <col min="2060" max="2060" width="13.5703125" style="62" customWidth="1"/>
    <col min="2061" max="2304" width="9.140625" style="62"/>
    <col min="2305" max="2305" width="4.28515625" style="62" customWidth="1"/>
    <col min="2306" max="2306" width="6.5703125" style="62" customWidth="1"/>
    <col min="2307" max="2307" width="39" style="62" customWidth="1"/>
    <col min="2308" max="2308" width="60.7109375" style="62" customWidth="1"/>
    <col min="2309" max="2309" width="19.7109375" style="62" customWidth="1"/>
    <col min="2310" max="2310" width="6.85546875" style="62" customWidth="1"/>
    <col min="2311" max="2311" width="3.85546875" style="62" customWidth="1"/>
    <col min="2312" max="2312" width="3.140625" style="62" customWidth="1"/>
    <col min="2313" max="2313" width="9.140625" style="62"/>
    <col min="2314" max="2314" width="10.28515625" style="62" customWidth="1"/>
    <col min="2315" max="2315" width="82.140625" style="62" customWidth="1"/>
    <col min="2316" max="2316" width="13.5703125" style="62" customWidth="1"/>
    <col min="2317" max="2560" width="9.140625" style="62"/>
    <col min="2561" max="2561" width="4.28515625" style="62" customWidth="1"/>
    <col min="2562" max="2562" width="6.5703125" style="62" customWidth="1"/>
    <col min="2563" max="2563" width="39" style="62" customWidth="1"/>
    <col min="2564" max="2564" width="60.7109375" style="62" customWidth="1"/>
    <col min="2565" max="2565" width="19.7109375" style="62" customWidth="1"/>
    <col min="2566" max="2566" width="6.85546875" style="62" customWidth="1"/>
    <col min="2567" max="2567" width="3.85546875" style="62" customWidth="1"/>
    <col min="2568" max="2568" width="3.140625" style="62" customWidth="1"/>
    <col min="2569" max="2569" width="9.140625" style="62"/>
    <col min="2570" max="2570" width="10.28515625" style="62" customWidth="1"/>
    <col min="2571" max="2571" width="82.140625" style="62" customWidth="1"/>
    <col min="2572" max="2572" width="13.5703125" style="62" customWidth="1"/>
    <col min="2573" max="2816" width="9.140625" style="62"/>
    <col min="2817" max="2817" width="4.28515625" style="62" customWidth="1"/>
    <col min="2818" max="2818" width="6.5703125" style="62" customWidth="1"/>
    <col min="2819" max="2819" width="39" style="62" customWidth="1"/>
    <col min="2820" max="2820" width="60.7109375" style="62" customWidth="1"/>
    <col min="2821" max="2821" width="19.7109375" style="62" customWidth="1"/>
    <col min="2822" max="2822" width="6.85546875" style="62" customWidth="1"/>
    <col min="2823" max="2823" width="3.85546875" style="62" customWidth="1"/>
    <col min="2824" max="2824" width="3.140625" style="62" customWidth="1"/>
    <col min="2825" max="2825" width="9.140625" style="62"/>
    <col min="2826" max="2826" width="10.28515625" style="62" customWidth="1"/>
    <col min="2827" max="2827" width="82.140625" style="62" customWidth="1"/>
    <col min="2828" max="2828" width="13.5703125" style="62" customWidth="1"/>
    <col min="2829" max="3072" width="9.140625" style="62"/>
    <col min="3073" max="3073" width="4.28515625" style="62" customWidth="1"/>
    <col min="3074" max="3074" width="6.5703125" style="62" customWidth="1"/>
    <col min="3075" max="3075" width="39" style="62" customWidth="1"/>
    <col min="3076" max="3076" width="60.7109375" style="62" customWidth="1"/>
    <col min="3077" max="3077" width="19.7109375" style="62" customWidth="1"/>
    <col min="3078" max="3078" width="6.85546875" style="62" customWidth="1"/>
    <col min="3079" max="3079" width="3.85546875" style="62" customWidth="1"/>
    <col min="3080" max="3080" width="3.140625" style="62" customWidth="1"/>
    <col min="3081" max="3081" width="9.140625" style="62"/>
    <col min="3082" max="3082" width="10.28515625" style="62" customWidth="1"/>
    <col min="3083" max="3083" width="82.140625" style="62" customWidth="1"/>
    <col min="3084" max="3084" width="13.5703125" style="62" customWidth="1"/>
    <col min="3085" max="3328" width="9.140625" style="62"/>
    <col min="3329" max="3329" width="4.28515625" style="62" customWidth="1"/>
    <col min="3330" max="3330" width="6.5703125" style="62" customWidth="1"/>
    <col min="3331" max="3331" width="39" style="62" customWidth="1"/>
    <col min="3332" max="3332" width="60.7109375" style="62" customWidth="1"/>
    <col min="3333" max="3333" width="19.7109375" style="62" customWidth="1"/>
    <col min="3334" max="3334" width="6.85546875" style="62" customWidth="1"/>
    <col min="3335" max="3335" width="3.85546875" style="62" customWidth="1"/>
    <col min="3336" max="3336" width="3.140625" style="62" customWidth="1"/>
    <col min="3337" max="3337" width="9.140625" style="62"/>
    <col min="3338" max="3338" width="10.28515625" style="62" customWidth="1"/>
    <col min="3339" max="3339" width="82.140625" style="62" customWidth="1"/>
    <col min="3340" max="3340" width="13.5703125" style="62" customWidth="1"/>
    <col min="3341" max="3584" width="9.140625" style="62"/>
    <col min="3585" max="3585" width="4.28515625" style="62" customWidth="1"/>
    <col min="3586" max="3586" width="6.5703125" style="62" customWidth="1"/>
    <col min="3587" max="3587" width="39" style="62" customWidth="1"/>
    <col min="3588" max="3588" width="60.7109375" style="62" customWidth="1"/>
    <col min="3589" max="3589" width="19.7109375" style="62" customWidth="1"/>
    <col min="3590" max="3590" width="6.85546875" style="62" customWidth="1"/>
    <col min="3591" max="3591" width="3.85546875" style="62" customWidth="1"/>
    <col min="3592" max="3592" width="3.140625" style="62" customWidth="1"/>
    <col min="3593" max="3593" width="9.140625" style="62"/>
    <col min="3594" max="3594" width="10.28515625" style="62" customWidth="1"/>
    <col min="3595" max="3595" width="82.140625" style="62" customWidth="1"/>
    <col min="3596" max="3596" width="13.5703125" style="62" customWidth="1"/>
    <col min="3597" max="3840" width="9.140625" style="62"/>
    <col min="3841" max="3841" width="4.28515625" style="62" customWidth="1"/>
    <col min="3842" max="3842" width="6.5703125" style="62" customWidth="1"/>
    <col min="3843" max="3843" width="39" style="62" customWidth="1"/>
    <col min="3844" max="3844" width="60.7109375" style="62" customWidth="1"/>
    <col min="3845" max="3845" width="19.7109375" style="62" customWidth="1"/>
    <col min="3846" max="3846" width="6.85546875" style="62" customWidth="1"/>
    <col min="3847" max="3847" width="3.85546875" style="62" customWidth="1"/>
    <col min="3848" max="3848" width="3.140625" style="62" customWidth="1"/>
    <col min="3849" max="3849" width="9.140625" style="62"/>
    <col min="3850" max="3850" width="10.28515625" style="62" customWidth="1"/>
    <col min="3851" max="3851" width="82.140625" style="62" customWidth="1"/>
    <col min="3852" max="3852" width="13.5703125" style="62" customWidth="1"/>
    <col min="3853" max="4096" width="9.140625" style="62"/>
    <col min="4097" max="4097" width="4.28515625" style="62" customWidth="1"/>
    <col min="4098" max="4098" width="6.5703125" style="62" customWidth="1"/>
    <col min="4099" max="4099" width="39" style="62" customWidth="1"/>
    <col min="4100" max="4100" width="60.7109375" style="62" customWidth="1"/>
    <col min="4101" max="4101" width="19.7109375" style="62" customWidth="1"/>
    <col min="4102" max="4102" width="6.85546875" style="62" customWidth="1"/>
    <col min="4103" max="4103" width="3.85546875" style="62" customWidth="1"/>
    <col min="4104" max="4104" width="3.140625" style="62" customWidth="1"/>
    <col min="4105" max="4105" width="9.140625" style="62"/>
    <col min="4106" max="4106" width="10.28515625" style="62" customWidth="1"/>
    <col min="4107" max="4107" width="82.140625" style="62" customWidth="1"/>
    <col min="4108" max="4108" width="13.5703125" style="62" customWidth="1"/>
    <col min="4109" max="4352" width="9.140625" style="62"/>
    <col min="4353" max="4353" width="4.28515625" style="62" customWidth="1"/>
    <col min="4354" max="4354" width="6.5703125" style="62" customWidth="1"/>
    <col min="4355" max="4355" width="39" style="62" customWidth="1"/>
    <col min="4356" max="4356" width="60.7109375" style="62" customWidth="1"/>
    <col min="4357" max="4357" width="19.7109375" style="62" customWidth="1"/>
    <col min="4358" max="4358" width="6.85546875" style="62" customWidth="1"/>
    <col min="4359" max="4359" width="3.85546875" style="62" customWidth="1"/>
    <col min="4360" max="4360" width="3.140625" style="62" customWidth="1"/>
    <col min="4361" max="4361" width="9.140625" style="62"/>
    <col min="4362" max="4362" width="10.28515625" style="62" customWidth="1"/>
    <col min="4363" max="4363" width="82.140625" style="62" customWidth="1"/>
    <col min="4364" max="4364" width="13.5703125" style="62" customWidth="1"/>
    <col min="4365" max="4608" width="9.140625" style="62"/>
    <col min="4609" max="4609" width="4.28515625" style="62" customWidth="1"/>
    <col min="4610" max="4610" width="6.5703125" style="62" customWidth="1"/>
    <col min="4611" max="4611" width="39" style="62" customWidth="1"/>
    <col min="4612" max="4612" width="60.7109375" style="62" customWidth="1"/>
    <col min="4613" max="4613" width="19.7109375" style="62" customWidth="1"/>
    <col min="4614" max="4614" width="6.85546875" style="62" customWidth="1"/>
    <col min="4615" max="4615" width="3.85546875" style="62" customWidth="1"/>
    <col min="4616" max="4616" width="3.140625" style="62" customWidth="1"/>
    <col min="4617" max="4617" width="9.140625" style="62"/>
    <col min="4618" max="4618" width="10.28515625" style="62" customWidth="1"/>
    <col min="4619" max="4619" width="82.140625" style="62" customWidth="1"/>
    <col min="4620" max="4620" width="13.5703125" style="62" customWidth="1"/>
    <col min="4621" max="4864" width="9.140625" style="62"/>
    <col min="4865" max="4865" width="4.28515625" style="62" customWidth="1"/>
    <col min="4866" max="4866" width="6.5703125" style="62" customWidth="1"/>
    <col min="4867" max="4867" width="39" style="62" customWidth="1"/>
    <col min="4868" max="4868" width="60.7109375" style="62" customWidth="1"/>
    <col min="4869" max="4869" width="19.7109375" style="62" customWidth="1"/>
    <col min="4870" max="4870" width="6.85546875" style="62" customWidth="1"/>
    <col min="4871" max="4871" width="3.85546875" style="62" customWidth="1"/>
    <col min="4872" max="4872" width="3.140625" style="62" customWidth="1"/>
    <col min="4873" max="4873" width="9.140625" style="62"/>
    <col min="4874" max="4874" width="10.28515625" style="62" customWidth="1"/>
    <col min="4875" max="4875" width="82.140625" style="62" customWidth="1"/>
    <col min="4876" max="4876" width="13.5703125" style="62" customWidth="1"/>
    <col min="4877" max="5120" width="9.140625" style="62"/>
    <col min="5121" max="5121" width="4.28515625" style="62" customWidth="1"/>
    <col min="5122" max="5122" width="6.5703125" style="62" customWidth="1"/>
    <col min="5123" max="5123" width="39" style="62" customWidth="1"/>
    <col min="5124" max="5124" width="60.7109375" style="62" customWidth="1"/>
    <col min="5125" max="5125" width="19.7109375" style="62" customWidth="1"/>
    <col min="5126" max="5126" width="6.85546875" style="62" customWidth="1"/>
    <col min="5127" max="5127" width="3.85546875" style="62" customWidth="1"/>
    <col min="5128" max="5128" width="3.140625" style="62" customWidth="1"/>
    <col min="5129" max="5129" width="9.140625" style="62"/>
    <col min="5130" max="5130" width="10.28515625" style="62" customWidth="1"/>
    <col min="5131" max="5131" width="82.140625" style="62" customWidth="1"/>
    <col min="5132" max="5132" width="13.5703125" style="62" customWidth="1"/>
    <col min="5133" max="5376" width="9.140625" style="62"/>
    <col min="5377" max="5377" width="4.28515625" style="62" customWidth="1"/>
    <col min="5378" max="5378" width="6.5703125" style="62" customWidth="1"/>
    <col min="5379" max="5379" width="39" style="62" customWidth="1"/>
    <col min="5380" max="5380" width="60.7109375" style="62" customWidth="1"/>
    <col min="5381" max="5381" width="19.7109375" style="62" customWidth="1"/>
    <col min="5382" max="5382" width="6.85546875" style="62" customWidth="1"/>
    <col min="5383" max="5383" width="3.85546875" style="62" customWidth="1"/>
    <col min="5384" max="5384" width="3.140625" style="62" customWidth="1"/>
    <col min="5385" max="5385" width="9.140625" style="62"/>
    <col min="5386" max="5386" width="10.28515625" style="62" customWidth="1"/>
    <col min="5387" max="5387" width="82.140625" style="62" customWidth="1"/>
    <col min="5388" max="5388" width="13.5703125" style="62" customWidth="1"/>
    <col min="5389" max="5632" width="9.140625" style="62"/>
    <col min="5633" max="5633" width="4.28515625" style="62" customWidth="1"/>
    <col min="5634" max="5634" width="6.5703125" style="62" customWidth="1"/>
    <col min="5635" max="5635" width="39" style="62" customWidth="1"/>
    <col min="5636" max="5636" width="60.7109375" style="62" customWidth="1"/>
    <col min="5637" max="5637" width="19.7109375" style="62" customWidth="1"/>
    <col min="5638" max="5638" width="6.85546875" style="62" customWidth="1"/>
    <col min="5639" max="5639" width="3.85546875" style="62" customWidth="1"/>
    <col min="5640" max="5640" width="3.140625" style="62" customWidth="1"/>
    <col min="5641" max="5641" width="9.140625" style="62"/>
    <col min="5642" max="5642" width="10.28515625" style="62" customWidth="1"/>
    <col min="5643" max="5643" width="82.140625" style="62" customWidth="1"/>
    <col min="5644" max="5644" width="13.5703125" style="62" customWidth="1"/>
    <col min="5645" max="5888" width="9.140625" style="62"/>
    <col min="5889" max="5889" width="4.28515625" style="62" customWidth="1"/>
    <col min="5890" max="5890" width="6.5703125" style="62" customWidth="1"/>
    <col min="5891" max="5891" width="39" style="62" customWidth="1"/>
    <col min="5892" max="5892" width="60.7109375" style="62" customWidth="1"/>
    <col min="5893" max="5893" width="19.7109375" style="62" customWidth="1"/>
    <col min="5894" max="5894" width="6.85546875" style="62" customWidth="1"/>
    <col min="5895" max="5895" width="3.85546875" style="62" customWidth="1"/>
    <col min="5896" max="5896" width="3.140625" style="62" customWidth="1"/>
    <col min="5897" max="5897" width="9.140625" style="62"/>
    <col min="5898" max="5898" width="10.28515625" style="62" customWidth="1"/>
    <col min="5899" max="5899" width="82.140625" style="62" customWidth="1"/>
    <col min="5900" max="5900" width="13.5703125" style="62" customWidth="1"/>
    <col min="5901" max="6144" width="9.140625" style="62"/>
    <col min="6145" max="6145" width="4.28515625" style="62" customWidth="1"/>
    <col min="6146" max="6146" width="6.5703125" style="62" customWidth="1"/>
    <col min="6147" max="6147" width="39" style="62" customWidth="1"/>
    <col min="6148" max="6148" width="60.7109375" style="62" customWidth="1"/>
    <col min="6149" max="6149" width="19.7109375" style="62" customWidth="1"/>
    <col min="6150" max="6150" width="6.85546875" style="62" customWidth="1"/>
    <col min="6151" max="6151" width="3.85546875" style="62" customWidth="1"/>
    <col min="6152" max="6152" width="3.140625" style="62" customWidth="1"/>
    <col min="6153" max="6153" width="9.140625" style="62"/>
    <col min="6154" max="6154" width="10.28515625" style="62" customWidth="1"/>
    <col min="6155" max="6155" width="82.140625" style="62" customWidth="1"/>
    <col min="6156" max="6156" width="13.5703125" style="62" customWidth="1"/>
    <col min="6157" max="6400" width="9.140625" style="62"/>
    <col min="6401" max="6401" width="4.28515625" style="62" customWidth="1"/>
    <col min="6402" max="6402" width="6.5703125" style="62" customWidth="1"/>
    <col min="6403" max="6403" width="39" style="62" customWidth="1"/>
    <col min="6404" max="6404" width="60.7109375" style="62" customWidth="1"/>
    <col min="6405" max="6405" width="19.7109375" style="62" customWidth="1"/>
    <col min="6406" max="6406" width="6.85546875" style="62" customWidth="1"/>
    <col min="6407" max="6407" width="3.85546875" style="62" customWidth="1"/>
    <col min="6408" max="6408" width="3.140625" style="62" customWidth="1"/>
    <col min="6409" max="6409" width="9.140625" style="62"/>
    <col min="6410" max="6410" width="10.28515625" style="62" customWidth="1"/>
    <col min="6411" max="6411" width="82.140625" style="62" customWidth="1"/>
    <col min="6412" max="6412" width="13.5703125" style="62" customWidth="1"/>
    <col min="6413" max="6656" width="9.140625" style="62"/>
    <col min="6657" max="6657" width="4.28515625" style="62" customWidth="1"/>
    <col min="6658" max="6658" width="6.5703125" style="62" customWidth="1"/>
    <col min="6659" max="6659" width="39" style="62" customWidth="1"/>
    <col min="6660" max="6660" width="60.7109375" style="62" customWidth="1"/>
    <col min="6661" max="6661" width="19.7109375" style="62" customWidth="1"/>
    <col min="6662" max="6662" width="6.85546875" style="62" customWidth="1"/>
    <col min="6663" max="6663" width="3.85546875" style="62" customWidth="1"/>
    <col min="6664" max="6664" width="3.140625" style="62" customWidth="1"/>
    <col min="6665" max="6665" width="9.140625" style="62"/>
    <col min="6666" max="6666" width="10.28515625" style="62" customWidth="1"/>
    <col min="6667" max="6667" width="82.140625" style="62" customWidth="1"/>
    <col min="6668" max="6668" width="13.5703125" style="62" customWidth="1"/>
    <col min="6669" max="6912" width="9.140625" style="62"/>
    <col min="6913" max="6913" width="4.28515625" style="62" customWidth="1"/>
    <col min="6914" max="6914" width="6.5703125" style="62" customWidth="1"/>
    <col min="6915" max="6915" width="39" style="62" customWidth="1"/>
    <col min="6916" max="6916" width="60.7109375" style="62" customWidth="1"/>
    <col min="6917" max="6917" width="19.7109375" style="62" customWidth="1"/>
    <col min="6918" max="6918" width="6.85546875" style="62" customWidth="1"/>
    <col min="6919" max="6919" width="3.85546875" style="62" customWidth="1"/>
    <col min="6920" max="6920" width="3.140625" style="62" customWidth="1"/>
    <col min="6921" max="6921" width="9.140625" style="62"/>
    <col min="6922" max="6922" width="10.28515625" style="62" customWidth="1"/>
    <col min="6923" max="6923" width="82.140625" style="62" customWidth="1"/>
    <col min="6924" max="6924" width="13.5703125" style="62" customWidth="1"/>
    <col min="6925" max="7168" width="9.140625" style="62"/>
    <col min="7169" max="7169" width="4.28515625" style="62" customWidth="1"/>
    <col min="7170" max="7170" width="6.5703125" style="62" customWidth="1"/>
    <col min="7171" max="7171" width="39" style="62" customWidth="1"/>
    <col min="7172" max="7172" width="60.7109375" style="62" customWidth="1"/>
    <col min="7173" max="7173" width="19.7109375" style="62" customWidth="1"/>
    <col min="7174" max="7174" width="6.85546875" style="62" customWidth="1"/>
    <col min="7175" max="7175" width="3.85546875" style="62" customWidth="1"/>
    <col min="7176" max="7176" width="3.140625" style="62" customWidth="1"/>
    <col min="7177" max="7177" width="9.140625" style="62"/>
    <col min="7178" max="7178" width="10.28515625" style="62" customWidth="1"/>
    <col min="7179" max="7179" width="82.140625" style="62" customWidth="1"/>
    <col min="7180" max="7180" width="13.5703125" style="62" customWidth="1"/>
    <col min="7181" max="7424" width="9.140625" style="62"/>
    <col min="7425" max="7425" width="4.28515625" style="62" customWidth="1"/>
    <col min="7426" max="7426" width="6.5703125" style="62" customWidth="1"/>
    <col min="7427" max="7427" width="39" style="62" customWidth="1"/>
    <col min="7428" max="7428" width="60.7109375" style="62" customWidth="1"/>
    <col min="7429" max="7429" width="19.7109375" style="62" customWidth="1"/>
    <col min="7430" max="7430" width="6.85546875" style="62" customWidth="1"/>
    <col min="7431" max="7431" width="3.85546875" style="62" customWidth="1"/>
    <col min="7432" max="7432" width="3.140625" style="62" customWidth="1"/>
    <col min="7433" max="7433" width="9.140625" style="62"/>
    <col min="7434" max="7434" width="10.28515625" style="62" customWidth="1"/>
    <col min="7435" max="7435" width="82.140625" style="62" customWidth="1"/>
    <col min="7436" max="7436" width="13.5703125" style="62" customWidth="1"/>
    <col min="7437" max="7680" width="9.140625" style="62"/>
    <col min="7681" max="7681" width="4.28515625" style="62" customWidth="1"/>
    <col min="7682" max="7682" width="6.5703125" style="62" customWidth="1"/>
    <col min="7683" max="7683" width="39" style="62" customWidth="1"/>
    <col min="7684" max="7684" width="60.7109375" style="62" customWidth="1"/>
    <col min="7685" max="7685" width="19.7109375" style="62" customWidth="1"/>
    <col min="7686" max="7686" width="6.85546875" style="62" customWidth="1"/>
    <col min="7687" max="7687" width="3.85546875" style="62" customWidth="1"/>
    <col min="7688" max="7688" width="3.140625" style="62" customWidth="1"/>
    <col min="7689" max="7689" width="9.140625" style="62"/>
    <col min="7690" max="7690" width="10.28515625" style="62" customWidth="1"/>
    <col min="7691" max="7691" width="82.140625" style="62" customWidth="1"/>
    <col min="7692" max="7692" width="13.5703125" style="62" customWidth="1"/>
    <col min="7693" max="7936" width="9.140625" style="62"/>
    <col min="7937" max="7937" width="4.28515625" style="62" customWidth="1"/>
    <col min="7938" max="7938" width="6.5703125" style="62" customWidth="1"/>
    <col min="7939" max="7939" width="39" style="62" customWidth="1"/>
    <col min="7940" max="7940" width="60.7109375" style="62" customWidth="1"/>
    <col min="7941" max="7941" width="19.7109375" style="62" customWidth="1"/>
    <col min="7942" max="7942" width="6.85546875" style="62" customWidth="1"/>
    <col min="7943" max="7943" width="3.85546875" style="62" customWidth="1"/>
    <col min="7944" max="7944" width="3.140625" style="62" customWidth="1"/>
    <col min="7945" max="7945" width="9.140625" style="62"/>
    <col min="7946" max="7946" width="10.28515625" style="62" customWidth="1"/>
    <col min="7947" max="7947" width="82.140625" style="62" customWidth="1"/>
    <col min="7948" max="7948" width="13.5703125" style="62" customWidth="1"/>
    <col min="7949" max="8192" width="9.140625" style="62"/>
    <col min="8193" max="8193" width="4.28515625" style="62" customWidth="1"/>
    <col min="8194" max="8194" width="6.5703125" style="62" customWidth="1"/>
    <col min="8195" max="8195" width="39" style="62" customWidth="1"/>
    <col min="8196" max="8196" width="60.7109375" style="62" customWidth="1"/>
    <col min="8197" max="8197" width="19.7109375" style="62" customWidth="1"/>
    <col min="8198" max="8198" width="6.85546875" style="62" customWidth="1"/>
    <col min="8199" max="8199" width="3.85546875" style="62" customWidth="1"/>
    <col min="8200" max="8200" width="3.140625" style="62" customWidth="1"/>
    <col min="8201" max="8201" width="9.140625" style="62"/>
    <col min="8202" max="8202" width="10.28515625" style="62" customWidth="1"/>
    <col min="8203" max="8203" width="82.140625" style="62" customWidth="1"/>
    <col min="8204" max="8204" width="13.5703125" style="62" customWidth="1"/>
    <col min="8205" max="8448" width="9.140625" style="62"/>
    <col min="8449" max="8449" width="4.28515625" style="62" customWidth="1"/>
    <col min="8450" max="8450" width="6.5703125" style="62" customWidth="1"/>
    <col min="8451" max="8451" width="39" style="62" customWidth="1"/>
    <col min="8452" max="8452" width="60.7109375" style="62" customWidth="1"/>
    <col min="8453" max="8453" width="19.7109375" style="62" customWidth="1"/>
    <col min="8454" max="8454" width="6.85546875" style="62" customWidth="1"/>
    <col min="8455" max="8455" width="3.85546875" style="62" customWidth="1"/>
    <col min="8456" max="8456" width="3.140625" style="62" customWidth="1"/>
    <col min="8457" max="8457" width="9.140625" style="62"/>
    <col min="8458" max="8458" width="10.28515625" style="62" customWidth="1"/>
    <col min="8459" max="8459" width="82.140625" style="62" customWidth="1"/>
    <col min="8460" max="8460" width="13.5703125" style="62" customWidth="1"/>
    <col min="8461" max="8704" width="9.140625" style="62"/>
    <col min="8705" max="8705" width="4.28515625" style="62" customWidth="1"/>
    <col min="8706" max="8706" width="6.5703125" style="62" customWidth="1"/>
    <col min="8707" max="8707" width="39" style="62" customWidth="1"/>
    <col min="8708" max="8708" width="60.7109375" style="62" customWidth="1"/>
    <col min="8709" max="8709" width="19.7109375" style="62" customWidth="1"/>
    <col min="8710" max="8710" width="6.85546875" style="62" customWidth="1"/>
    <col min="8711" max="8711" width="3.85546875" style="62" customWidth="1"/>
    <col min="8712" max="8712" width="3.140625" style="62" customWidth="1"/>
    <col min="8713" max="8713" width="9.140625" style="62"/>
    <col min="8714" max="8714" width="10.28515625" style="62" customWidth="1"/>
    <col min="8715" max="8715" width="82.140625" style="62" customWidth="1"/>
    <col min="8716" max="8716" width="13.5703125" style="62" customWidth="1"/>
    <col min="8717" max="8960" width="9.140625" style="62"/>
    <col min="8961" max="8961" width="4.28515625" style="62" customWidth="1"/>
    <col min="8962" max="8962" width="6.5703125" style="62" customWidth="1"/>
    <col min="8963" max="8963" width="39" style="62" customWidth="1"/>
    <col min="8964" max="8964" width="60.7109375" style="62" customWidth="1"/>
    <col min="8965" max="8965" width="19.7109375" style="62" customWidth="1"/>
    <col min="8966" max="8966" width="6.85546875" style="62" customWidth="1"/>
    <col min="8967" max="8967" width="3.85546875" style="62" customWidth="1"/>
    <col min="8968" max="8968" width="3.140625" style="62" customWidth="1"/>
    <col min="8969" max="8969" width="9.140625" style="62"/>
    <col min="8970" max="8970" width="10.28515625" style="62" customWidth="1"/>
    <col min="8971" max="8971" width="82.140625" style="62" customWidth="1"/>
    <col min="8972" max="8972" width="13.5703125" style="62" customWidth="1"/>
    <col min="8973" max="9216" width="9.140625" style="62"/>
    <col min="9217" max="9217" width="4.28515625" style="62" customWidth="1"/>
    <col min="9218" max="9218" width="6.5703125" style="62" customWidth="1"/>
    <col min="9219" max="9219" width="39" style="62" customWidth="1"/>
    <col min="9220" max="9220" width="60.7109375" style="62" customWidth="1"/>
    <col min="9221" max="9221" width="19.7109375" style="62" customWidth="1"/>
    <col min="9222" max="9222" width="6.85546875" style="62" customWidth="1"/>
    <col min="9223" max="9223" width="3.85546875" style="62" customWidth="1"/>
    <col min="9224" max="9224" width="3.140625" style="62" customWidth="1"/>
    <col min="9225" max="9225" width="9.140625" style="62"/>
    <col min="9226" max="9226" width="10.28515625" style="62" customWidth="1"/>
    <col min="9227" max="9227" width="82.140625" style="62" customWidth="1"/>
    <col min="9228" max="9228" width="13.5703125" style="62" customWidth="1"/>
    <col min="9229" max="9472" width="9.140625" style="62"/>
    <col min="9473" max="9473" width="4.28515625" style="62" customWidth="1"/>
    <col min="9474" max="9474" width="6.5703125" style="62" customWidth="1"/>
    <col min="9475" max="9475" width="39" style="62" customWidth="1"/>
    <col min="9476" max="9476" width="60.7109375" style="62" customWidth="1"/>
    <col min="9477" max="9477" width="19.7109375" style="62" customWidth="1"/>
    <col min="9478" max="9478" width="6.85546875" style="62" customWidth="1"/>
    <col min="9479" max="9479" width="3.85546875" style="62" customWidth="1"/>
    <col min="9480" max="9480" width="3.140625" style="62" customWidth="1"/>
    <col min="9481" max="9481" width="9.140625" style="62"/>
    <col min="9482" max="9482" width="10.28515625" style="62" customWidth="1"/>
    <col min="9483" max="9483" width="82.140625" style="62" customWidth="1"/>
    <col min="9484" max="9484" width="13.5703125" style="62" customWidth="1"/>
    <col min="9485" max="9728" width="9.140625" style="62"/>
    <col min="9729" max="9729" width="4.28515625" style="62" customWidth="1"/>
    <col min="9730" max="9730" width="6.5703125" style="62" customWidth="1"/>
    <col min="9731" max="9731" width="39" style="62" customWidth="1"/>
    <col min="9732" max="9732" width="60.7109375" style="62" customWidth="1"/>
    <col min="9733" max="9733" width="19.7109375" style="62" customWidth="1"/>
    <col min="9734" max="9734" width="6.85546875" style="62" customWidth="1"/>
    <col min="9735" max="9735" width="3.85546875" style="62" customWidth="1"/>
    <col min="9736" max="9736" width="3.140625" style="62" customWidth="1"/>
    <col min="9737" max="9737" width="9.140625" style="62"/>
    <col min="9738" max="9738" width="10.28515625" style="62" customWidth="1"/>
    <col min="9739" max="9739" width="82.140625" style="62" customWidth="1"/>
    <col min="9740" max="9740" width="13.5703125" style="62" customWidth="1"/>
    <col min="9741" max="9984" width="9.140625" style="62"/>
    <col min="9985" max="9985" width="4.28515625" style="62" customWidth="1"/>
    <col min="9986" max="9986" width="6.5703125" style="62" customWidth="1"/>
    <col min="9987" max="9987" width="39" style="62" customWidth="1"/>
    <col min="9988" max="9988" width="60.7109375" style="62" customWidth="1"/>
    <col min="9989" max="9989" width="19.7109375" style="62" customWidth="1"/>
    <col min="9990" max="9990" width="6.85546875" style="62" customWidth="1"/>
    <col min="9991" max="9991" width="3.85546875" style="62" customWidth="1"/>
    <col min="9992" max="9992" width="3.140625" style="62" customWidth="1"/>
    <col min="9993" max="9993" width="9.140625" style="62"/>
    <col min="9994" max="9994" width="10.28515625" style="62" customWidth="1"/>
    <col min="9995" max="9995" width="82.140625" style="62" customWidth="1"/>
    <col min="9996" max="9996" width="13.5703125" style="62" customWidth="1"/>
    <col min="9997" max="10240" width="9.140625" style="62"/>
    <col min="10241" max="10241" width="4.28515625" style="62" customWidth="1"/>
    <col min="10242" max="10242" width="6.5703125" style="62" customWidth="1"/>
    <col min="10243" max="10243" width="39" style="62" customWidth="1"/>
    <col min="10244" max="10244" width="60.7109375" style="62" customWidth="1"/>
    <col min="10245" max="10245" width="19.7109375" style="62" customWidth="1"/>
    <col min="10246" max="10246" width="6.85546875" style="62" customWidth="1"/>
    <col min="10247" max="10247" width="3.85546875" style="62" customWidth="1"/>
    <col min="10248" max="10248" width="3.140625" style="62" customWidth="1"/>
    <col min="10249" max="10249" width="9.140625" style="62"/>
    <col min="10250" max="10250" width="10.28515625" style="62" customWidth="1"/>
    <col min="10251" max="10251" width="82.140625" style="62" customWidth="1"/>
    <col min="10252" max="10252" width="13.5703125" style="62" customWidth="1"/>
    <col min="10253" max="10496" width="9.140625" style="62"/>
    <col min="10497" max="10497" width="4.28515625" style="62" customWidth="1"/>
    <col min="10498" max="10498" width="6.5703125" style="62" customWidth="1"/>
    <col min="10499" max="10499" width="39" style="62" customWidth="1"/>
    <col min="10500" max="10500" width="60.7109375" style="62" customWidth="1"/>
    <col min="10501" max="10501" width="19.7109375" style="62" customWidth="1"/>
    <col min="10502" max="10502" width="6.85546875" style="62" customWidth="1"/>
    <col min="10503" max="10503" width="3.85546875" style="62" customWidth="1"/>
    <col min="10504" max="10504" width="3.140625" style="62" customWidth="1"/>
    <col min="10505" max="10505" width="9.140625" style="62"/>
    <col min="10506" max="10506" width="10.28515625" style="62" customWidth="1"/>
    <col min="10507" max="10507" width="82.140625" style="62" customWidth="1"/>
    <col min="10508" max="10508" width="13.5703125" style="62" customWidth="1"/>
    <col min="10509" max="10752" width="9.140625" style="62"/>
    <col min="10753" max="10753" width="4.28515625" style="62" customWidth="1"/>
    <col min="10754" max="10754" width="6.5703125" style="62" customWidth="1"/>
    <col min="10755" max="10755" width="39" style="62" customWidth="1"/>
    <col min="10756" max="10756" width="60.7109375" style="62" customWidth="1"/>
    <col min="10757" max="10757" width="19.7109375" style="62" customWidth="1"/>
    <col min="10758" max="10758" width="6.85546875" style="62" customWidth="1"/>
    <col min="10759" max="10759" width="3.85546875" style="62" customWidth="1"/>
    <col min="10760" max="10760" width="3.140625" style="62" customWidth="1"/>
    <col min="10761" max="10761" width="9.140625" style="62"/>
    <col min="10762" max="10762" width="10.28515625" style="62" customWidth="1"/>
    <col min="10763" max="10763" width="82.140625" style="62" customWidth="1"/>
    <col min="10764" max="10764" width="13.5703125" style="62" customWidth="1"/>
    <col min="10765" max="11008" width="9.140625" style="62"/>
    <col min="11009" max="11009" width="4.28515625" style="62" customWidth="1"/>
    <col min="11010" max="11010" width="6.5703125" style="62" customWidth="1"/>
    <col min="11011" max="11011" width="39" style="62" customWidth="1"/>
    <col min="11012" max="11012" width="60.7109375" style="62" customWidth="1"/>
    <col min="11013" max="11013" width="19.7109375" style="62" customWidth="1"/>
    <col min="11014" max="11014" width="6.85546875" style="62" customWidth="1"/>
    <col min="11015" max="11015" width="3.85546875" style="62" customWidth="1"/>
    <col min="11016" max="11016" width="3.140625" style="62" customWidth="1"/>
    <col min="11017" max="11017" width="9.140625" style="62"/>
    <col min="11018" max="11018" width="10.28515625" style="62" customWidth="1"/>
    <col min="11019" max="11019" width="82.140625" style="62" customWidth="1"/>
    <col min="11020" max="11020" width="13.5703125" style="62" customWidth="1"/>
    <col min="11021" max="11264" width="9.140625" style="62"/>
    <col min="11265" max="11265" width="4.28515625" style="62" customWidth="1"/>
    <col min="11266" max="11266" width="6.5703125" style="62" customWidth="1"/>
    <col min="11267" max="11267" width="39" style="62" customWidth="1"/>
    <col min="11268" max="11268" width="60.7109375" style="62" customWidth="1"/>
    <col min="11269" max="11269" width="19.7109375" style="62" customWidth="1"/>
    <col min="11270" max="11270" width="6.85546875" style="62" customWidth="1"/>
    <col min="11271" max="11271" width="3.85546875" style="62" customWidth="1"/>
    <col min="11272" max="11272" width="3.140625" style="62" customWidth="1"/>
    <col min="11273" max="11273" width="9.140625" style="62"/>
    <col min="11274" max="11274" width="10.28515625" style="62" customWidth="1"/>
    <col min="11275" max="11275" width="82.140625" style="62" customWidth="1"/>
    <col min="11276" max="11276" width="13.5703125" style="62" customWidth="1"/>
    <col min="11277" max="11520" width="9.140625" style="62"/>
    <col min="11521" max="11521" width="4.28515625" style="62" customWidth="1"/>
    <col min="11522" max="11522" width="6.5703125" style="62" customWidth="1"/>
    <col min="11523" max="11523" width="39" style="62" customWidth="1"/>
    <col min="11524" max="11524" width="60.7109375" style="62" customWidth="1"/>
    <col min="11525" max="11525" width="19.7109375" style="62" customWidth="1"/>
    <col min="11526" max="11526" width="6.85546875" style="62" customWidth="1"/>
    <col min="11527" max="11527" width="3.85546875" style="62" customWidth="1"/>
    <col min="11528" max="11528" width="3.140625" style="62" customWidth="1"/>
    <col min="11529" max="11529" width="9.140625" style="62"/>
    <col min="11530" max="11530" width="10.28515625" style="62" customWidth="1"/>
    <col min="11531" max="11531" width="82.140625" style="62" customWidth="1"/>
    <col min="11532" max="11532" width="13.5703125" style="62" customWidth="1"/>
    <col min="11533" max="11776" width="9.140625" style="62"/>
    <col min="11777" max="11777" width="4.28515625" style="62" customWidth="1"/>
    <col min="11778" max="11778" width="6.5703125" style="62" customWidth="1"/>
    <col min="11779" max="11779" width="39" style="62" customWidth="1"/>
    <col min="11780" max="11780" width="60.7109375" style="62" customWidth="1"/>
    <col min="11781" max="11781" width="19.7109375" style="62" customWidth="1"/>
    <col min="11782" max="11782" width="6.85546875" style="62" customWidth="1"/>
    <col min="11783" max="11783" width="3.85546875" style="62" customWidth="1"/>
    <col min="11784" max="11784" width="3.140625" style="62" customWidth="1"/>
    <col min="11785" max="11785" width="9.140625" style="62"/>
    <col min="11786" max="11786" width="10.28515625" style="62" customWidth="1"/>
    <col min="11787" max="11787" width="82.140625" style="62" customWidth="1"/>
    <col min="11788" max="11788" width="13.5703125" style="62" customWidth="1"/>
    <col min="11789" max="12032" width="9.140625" style="62"/>
    <col min="12033" max="12033" width="4.28515625" style="62" customWidth="1"/>
    <col min="12034" max="12034" width="6.5703125" style="62" customWidth="1"/>
    <col min="12035" max="12035" width="39" style="62" customWidth="1"/>
    <col min="12036" max="12036" width="60.7109375" style="62" customWidth="1"/>
    <col min="12037" max="12037" width="19.7109375" style="62" customWidth="1"/>
    <col min="12038" max="12038" width="6.85546875" style="62" customWidth="1"/>
    <col min="12039" max="12039" width="3.85546875" style="62" customWidth="1"/>
    <col min="12040" max="12040" width="3.140625" style="62" customWidth="1"/>
    <col min="12041" max="12041" width="9.140625" style="62"/>
    <col min="12042" max="12042" width="10.28515625" style="62" customWidth="1"/>
    <col min="12043" max="12043" width="82.140625" style="62" customWidth="1"/>
    <col min="12044" max="12044" width="13.5703125" style="62" customWidth="1"/>
    <col min="12045" max="12288" width="9.140625" style="62"/>
    <col min="12289" max="12289" width="4.28515625" style="62" customWidth="1"/>
    <col min="12290" max="12290" width="6.5703125" style="62" customWidth="1"/>
    <col min="12291" max="12291" width="39" style="62" customWidth="1"/>
    <col min="12292" max="12292" width="60.7109375" style="62" customWidth="1"/>
    <col min="12293" max="12293" width="19.7109375" style="62" customWidth="1"/>
    <col min="12294" max="12294" width="6.85546875" style="62" customWidth="1"/>
    <col min="12295" max="12295" width="3.85546875" style="62" customWidth="1"/>
    <col min="12296" max="12296" width="3.140625" style="62" customWidth="1"/>
    <col min="12297" max="12297" width="9.140625" style="62"/>
    <col min="12298" max="12298" width="10.28515625" style="62" customWidth="1"/>
    <col min="12299" max="12299" width="82.140625" style="62" customWidth="1"/>
    <col min="12300" max="12300" width="13.5703125" style="62" customWidth="1"/>
    <col min="12301" max="12544" width="9.140625" style="62"/>
    <col min="12545" max="12545" width="4.28515625" style="62" customWidth="1"/>
    <col min="12546" max="12546" width="6.5703125" style="62" customWidth="1"/>
    <col min="12547" max="12547" width="39" style="62" customWidth="1"/>
    <col min="12548" max="12548" width="60.7109375" style="62" customWidth="1"/>
    <col min="12549" max="12549" width="19.7109375" style="62" customWidth="1"/>
    <col min="12550" max="12550" width="6.85546875" style="62" customWidth="1"/>
    <col min="12551" max="12551" width="3.85546875" style="62" customWidth="1"/>
    <col min="12552" max="12552" width="3.140625" style="62" customWidth="1"/>
    <col min="12553" max="12553" width="9.140625" style="62"/>
    <col min="12554" max="12554" width="10.28515625" style="62" customWidth="1"/>
    <col min="12555" max="12555" width="82.140625" style="62" customWidth="1"/>
    <col min="12556" max="12556" width="13.5703125" style="62" customWidth="1"/>
    <col min="12557" max="12800" width="9.140625" style="62"/>
    <col min="12801" max="12801" width="4.28515625" style="62" customWidth="1"/>
    <col min="12802" max="12802" width="6.5703125" style="62" customWidth="1"/>
    <col min="12803" max="12803" width="39" style="62" customWidth="1"/>
    <col min="12804" max="12804" width="60.7109375" style="62" customWidth="1"/>
    <col min="12805" max="12805" width="19.7109375" style="62" customWidth="1"/>
    <col min="12806" max="12806" width="6.85546875" style="62" customWidth="1"/>
    <col min="12807" max="12807" width="3.85546875" style="62" customWidth="1"/>
    <col min="12808" max="12808" width="3.140625" style="62" customWidth="1"/>
    <col min="12809" max="12809" width="9.140625" style="62"/>
    <col min="12810" max="12810" width="10.28515625" style="62" customWidth="1"/>
    <col min="12811" max="12811" width="82.140625" style="62" customWidth="1"/>
    <col min="12812" max="12812" width="13.5703125" style="62" customWidth="1"/>
    <col min="12813" max="13056" width="9.140625" style="62"/>
    <col min="13057" max="13057" width="4.28515625" style="62" customWidth="1"/>
    <col min="13058" max="13058" width="6.5703125" style="62" customWidth="1"/>
    <col min="13059" max="13059" width="39" style="62" customWidth="1"/>
    <col min="13060" max="13060" width="60.7109375" style="62" customWidth="1"/>
    <col min="13061" max="13061" width="19.7109375" style="62" customWidth="1"/>
    <col min="13062" max="13062" width="6.85546875" style="62" customWidth="1"/>
    <col min="13063" max="13063" width="3.85546875" style="62" customWidth="1"/>
    <col min="13064" max="13064" width="3.140625" style="62" customWidth="1"/>
    <col min="13065" max="13065" width="9.140625" style="62"/>
    <col min="13066" max="13066" width="10.28515625" style="62" customWidth="1"/>
    <col min="13067" max="13067" width="82.140625" style="62" customWidth="1"/>
    <col min="13068" max="13068" width="13.5703125" style="62" customWidth="1"/>
    <col min="13069" max="13312" width="9.140625" style="62"/>
    <col min="13313" max="13313" width="4.28515625" style="62" customWidth="1"/>
    <col min="13314" max="13314" width="6.5703125" style="62" customWidth="1"/>
    <col min="13315" max="13315" width="39" style="62" customWidth="1"/>
    <col min="13316" max="13316" width="60.7109375" style="62" customWidth="1"/>
    <col min="13317" max="13317" width="19.7109375" style="62" customWidth="1"/>
    <col min="13318" max="13318" width="6.85546875" style="62" customWidth="1"/>
    <col min="13319" max="13319" width="3.85546875" style="62" customWidth="1"/>
    <col min="13320" max="13320" width="3.140625" style="62" customWidth="1"/>
    <col min="13321" max="13321" width="9.140625" style="62"/>
    <col min="13322" max="13322" width="10.28515625" style="62" customWidth="1"/>
    <col min="13323" max="13323" width="82.140625" style="62" customWidth="1"/>
    <col min="13324" max="13324" width="13.5703125" style="62" customWidth="1"/>
    <col min="13325" max="13568" width="9.140625" style="62"/>
    <col min="13569" max="13569" width="4.28515625" style="62" customWidth="1"/>
    <col min="13570" max="13570" width="6.5703125" style="62" customWidth="1"/>
    <col min="13571" max="13571" width="39" style="62" customWidth="1"/>
    <col min="13572" max="13572" width="60.7109375" style="62" customWidth="1"/>
    <col min="13573" max="13573" width="19.7109375" style="62" customWidth="1"/>
    <col min="13574" max="13574" width="6.85546875" style="62" customWidth="1"/>
    <col min="13575" max="13575" width="3.85546875" style="62" customWidth="1"/>
    <col min="13576" max="13576" width="3.140625" style="62" customWidth="1"/>
    <col min="13577" max="13577" width="9.140625" style="62"/>
    <col min="13578" max="13578" width="10.28515625" style="62" customWidth="1"/>
    <col min="13579" max="13579" width="82.140625" style="62" customWidth="1"/>
    <col min="13580" max="13580" width="13.5703125" style="62" customWidth="1"/>
    <col min="13581" max="13824" width="9.140625" style="62"/>
    <col min="13825" max="13825" width="4.28515625" style="62" customWidth="1"/>
    <col min="13826" max="13826" width="6.5703125" style="62" customWidth="1"/>
    <col min="13827" max="13827" width="39" style="62" customWidth="1"/>
    <col min="13828" max="13828" width="60.7109375" style="62" customWidth="1"/>
    <col min="13829" max="13829" width="19.7109375" style="62" customWidth="1"/>
    <col min="13830" max="13830" width="6.85546875" style="62" customWidth="1"/>
    <col min="13831" max="13831" width="3.85546875" style="62" customWidth="1"/>
    <col min="13832" max="13832" width="3.140625" style="62" customWidth="1"/>
    <col min="13833" max="13833" width="9.140625" style="62"/>
    <col min="13834" max="13834" width="10.28515625" style="62" customWidth="1"/>
    <col min="13835" max="13835" width="82.140625" style="62" customWidth="1"/>
    <col min="13836" max="13836" width="13.5703125" style="62" customWidth="1"/>
    <col min="13837" max="14080" width="9.140625" style="62"/>
    <col min="14081" max="14081" width="4.28515625" style="62" customWidth="1"/>
    <col min="14082" max="14082" width="6.5703125" style="62" customWidth="1"/>
    <col min="14083" max="14083" width="39" style="62" customWidth="1"/>
    <col min="14084" max="14084" width="60.7109375" style="62" customWidth="1"/>
    <col min="14085" max="14085" width="19.7109375" style="62" customWidth="1"/>
    <col min="14086" max="14086" width="6.85546875" style="62" customWidth="1"/>
    <col min="14087" max="14087" width="3.85546875" style="62" customWidth="1"/>
    <col min="14088" max="14088" width="3.140625" style="62" customWidth="1"/>
    <col min="14089" max="14089" width="9.140625" style="62"/>
    <col min="14090" max="14090" width="10.28515625" style="62" customWidth="1"/>
    <col min="14091" max="14091" width="82.140625" style="62" customWidth="1"/>
    <col min="14092" max="14092" width="13.5703125" style="62" customWidth="1"/>
    <col min="14093" max="14336" width="9.140625" style="62"/>
    <col min="14337" max="14337" width="4.28515625" style="62" customWidth="1"/>
    <col min="14338" max="14338" width="6.5703125" style="62" customWidth="1"/>
    <col min="14339" max="14339" width="39" style="62" customWidth="1"/>
    <col min="14340" max="14340" width="60.7109375" style="62" customWidth="1"/>
    <col min="14341" max="14341" width="19.7109375" style="62" customWidth="1"/>
    <col min="14342" max="14342" width="6.85546875" style="62" customWidth="1"/>
    <col min="14343" max="14343" width="3.85546875" style="62" customWidth="1"/>
    <col min="14344" max="14344" width="3.140625" style="62" customWidth="1"/>
    <col min="14345" max="14345" width="9.140625" style="62"/>
    <col min="14346" max="14346" width="10.28515625" style="62" customWidth="1"/>
    <col min="14347" max="14347" width="82.140625" style="62" customWidth="1"/>
    <col min="14348" max="14348" width="13.5703125" style="62" customWidth="1"/>
    <col min="14349" max="14592" width="9.140625" style="62"/>
    <col min="14593" max="14593" width="4.28515625" style="62" customWidth="1"/>
    <col min="14594" max="14594" width="6.5703125" style="62" customWidth="1"/>
    <col min="14595" max="14595" width="39" style="62" customWidth="1"/>
    <col min="14596" max="14596" width="60.7109375" style="62" customWidth="1"/>
    <col min="14597" max="14597" width="19.7109375" style="62" customWidth="1"/>
    <col min="14598" max="14598" width="6.85546875" style="62" customWidth="1"/>
    <col min="14599" max="14599" width="3.85546875" style="62" customWidth="1"/>
    <col min="14600" max="14600" width="3.140625" style="62" customWidth="1"/>
    <col min="14601" max="14601" width="9.140625" style="62"/>
    <col min="14602" max="14602" width="10.28515625" style="62" customWidth="1"/>
    <col min="14603" max="14603" width="82.140625" style="62" customWidth="1"/>
    <col min="14604" max="14604" width="13.5703125" style="62" customWidth="1"/>
    <col min="14605" max="14848" width="9.140625" style="62"/>
    <col min="14849" max="14849" width="4.28515625" style="62" customWidth="1"/>
    <col min="14850" max="14850" width="6.5703125" style="62" customWidth="1"/>
    <col min="14851" max="14851" width="39" style="62" customWidth="1"/>
    <col min="14852" max="14852" width="60.7109375" style="62" customWidth="1"/>
    <col min="14853" max="14853" width="19.7109375" style="62" customWidth="1"/>
    <col min="14854" max="14854" width="6.85546875" style="62" customWidth="1"/>
    <col min="14855" max="14855" width="3.85546875" style="62" customWidth="1"/>
    <col min="14856" max="14856" width="3.140625" style="62" customWidth="1"/>
    <col min="14857" max="14857" width="9.140625" style="62"/>
    <col min="14858" max="14858" width="10.28515625" style="62" customWidth="1"/>
    <col min="14859" max="14859" width="82.140625" style="62" customWidth="1"/>
    <col min="14860" max="14860" width="13.5703125" style="62" customWidth="1"/>
    <col min="14861" max="15104" width="9.140625" style="62"/>
    <col min="15105" max="15105" width="4.28515625" style="62" customWidth="1"/>
    <col min="15106" max="15106" width="6.5703125" style="62" customWidth="1"/>
    <col min="15107" max="15107" width="39" style="62" customWidth="1"/>
    <col min="15108" max="15108" width="60.7109375" style="62" customWidth="1"/>
    <col min="15109" max="15109" width="19.7109375" style="62" customWidth="1"/>
    <col min="15110" max="15110" width="6.85546875" style="62" customWidth="1"/>
    <col min="15111" max="15111" width="3.85546875" style="62" customWidth="1"/>
    <col min="15112" max="15112" width="3.140625" style="62" customWidth="1"/>
    <col min="15113" max="15113" width="9.140625" style="62"/>
    <col min="15114" max="15114" width="10.28515625" style="62" customWidth="1"/>
    <col min="15115" max="15115" width="82.140625" style="62" customWidth="1"/>
    <col min="15116" max="15116" width="13.5703125" style="62" customWidth="1"/>
    <col min="15117" max="15360" width="9.140625" style="62"/>
    <col min="15361" max="15361" width="4.28515625" style="62" customWidth="1"/>
    <col min="15362" max="15362" width="6.5703125" style="62" customWidth="1"/>
    <col min="15363" max="15363" width="39" style="62" customWidth="1"/>
    <col min="15364" max="15364" width="60.7109375" style="62" customWidth="1"/>
    <col min="15365" max="15365" width="19.7109375" style="62" customWidth="1"/>
    <col min="15366" max="15366" width="6.85546875" style="62" customWidth="1"/>
    <col min="15367" max="15367" width="3.85546875" style="62" customWidth="1"/>
    <col min="15368" max="15368" width="3.140625" style="62" customWidth="1"/>
    <col min="15369" max="15369" width="9.140625" style="62"/>
    <col min="15370" max="15370" width="10.28515625" style="62" customWidth="1"/>
    <col min="15371" max="15371" width="82.140625" style="62" customWidth="1"/>
    <col min="15372" max="15372" width="13.5703125" style="62" customWidth="1"/>
    <col min="15373" max="15616" width="9.140625" style="62"/>
    <col min="15617" max="15617" width="4.28515625" style="62" customWidth="1"/>
    <col min="15618" max="15618" width="6.5703125" style="62" customWidth="1"/>
    <col min="15619" max="15619" width="39" style="62" customWidth="1"/>
    <col min="15620" max="15620" width="60.7109375" style="62" customWidth="1"/>
    <col min="15621" max="15621" width="19.7109375" style="62" customWidth="1"/>
    <col min="15622" max="15622" width="6.85546875" style="62" customWidth="1"/>
    <col min="15623" max="15623" width="3.85546875" style="62" customWidth="1"/>
    <col min="15624" max="15624" width="3.140625" style="62" customWidth="1"/>
    <col min="15625" max="15625" width="9.140625" style="62"/>
    <col min="15626" max="15626" width="10.28515625" style="62" customWidth="1"/>
    <col min="15627" max="15627" width="82.140625" style="62" customWidth="1"/>
    <col min="15628" max="15628" width="13.5703125" style="62" customWidth="1"/>
    <col min="15629" max="15872" width="9.140625" style="62"/>
    <col min="15873" max="15873" width="4.28515625" style="62" customWidth="1"/>
    <col min="15874" max="15874" width="6.5703125" style="62" customWidth="1"/>
    <col min="15875" max="15875" width="39" style="62" customWidth="1"/>
    <col min="15876" max="15876" width="60.7109375" style="62" customWidth="1"/>
    <col min="15877" max="15877" width="19.7109375" style="62" customWidth="1"/>
    <col min="15878" max="15878" width="6.85546875" style="62" customWidth="1"/>
    <col min="15879" max="15879" width="3.85546875" style="62" customWidth="1"/>
    <col min="15880" max="15880" width="3.140625" style="62" customWidth="1"/>
    <col min="15881" max="15881" width="9.140625" style="62"/>
    <col min="15882" max="15882" width="10.28515625" style="62" customWidth="1"/>
    <col min="15883" max="15883" width="82.140625" style="62" customWidth="1"/>
    <col min="15884" max="15884" width="13.5703125" style="62" customWidth="1"/>
    <col min="15885" max="16128" width="9.140625" style="62"/>
    <col min="16129" max="16129" width="4.28515625" style="62" customWidth="1"/>
    <col min="16130" max="16130" width="6.5703125" style="62" customWidth="1"/>
    <col min="16131" max="16131" width="39" style="62" customWidth="1"/>
    <col min="16132" max="16132" width="60.7109375" style="62" customWidth="1"/>
    <col min="16133" max="16133" width="19.7109375" style="62" customWidth="1"/>
    <col min="16134" max="16134" width="6.85546875" style="62" customWidth="1"/>
    <col min="16135" max="16135" width="3.85546875" style="62" customWidth="1"/>
    <col min="16136" max="16136" width="3.140625" style="62" customWidth="1"/>
    <col min="16137" max="16137" width="9.140625" style="62"/>
    <col min="16138" max="16138" width="10.28515625" style="62" customWidth="1"/>
    <col min="16139" max="16139" width="82.140625" style="62" customWidth="1"/>
    <col min="16140" max="16140" width="13.5703125" style="62" customWidth="1"/>
    <col min="16141" max="16384" width="9.140625" style="62"/>
  </cols>
  <sheetData>
    <row r="1" spans="2:13" ht="28.5">
      <c r="C1" s="63" t="s">
        <v>30</v>
      </c>
      <c r="D1" s="64"/>
      <c r="E1" s="64"/>
    </row>
    <row r="2" spans="2:13">
      <c r="C2" s="62" t="s">
        <v>31</v>
      </c>
    </row>
    <row r="5" spans="2:13" ht="18">
      <c r="C5" s="287" t="str">
        <f>'Революции, 13'!$C$5</f>
        <v>Отчёт о проделанной работе за 2018 год</v>
      </c>
      <c r="D5" s="288"/>
    </row>
    <row r="6" spans="2:13" ht="18">
      <c r="C6" s="287" t="s">
        <v>32</v>
      </c>
      <c r="D6" s="288"/>
    </row>
    <row r="7" spans="2:13" ht="18.75">
      <c r="C7" s="65" t="s">
        <v>33</v>
      </c>
      <c r="D7" s="289" t="s">
        <v>113</v>
      </c>
      <c r="E7" s="289"/>
    </row>
    <row r="8" spans="2:13" ht="15.75">
      <c r="C8" s="66" t="s">
        <v>34</v>
      </c>
      <c r="D8" s="67" t="s">
        <v>35</v>
      </c>
      <c r="E8" s="65">
        <v>3846.6</v>
      </c>
    </row>
    <row r="9" spans="2:13" ht="15.75">
      <c r="C9" s="66" t="s">
        <v>36</v>
      </c>
      <c r="D9" s="67" t="s">
        <v>37</v>
      </c>
      <c r="E9" s="344">
        <v>18.66</v>
      </c>
      <c r="I9" s="290" t="s">
        <v>38</v>
      </c>
      <c r="J9" s="290"/>
      <c r="K9" s="62">
        <f>E8*E9</f>
        <v>71777.555999999997</v>
      </c>
      <c r="L9" s="68"/>
    </row>
    <row r="10" spans="2:13" ht="15.75">
      <c r="C10" s="66" t="s">
        <v>509</v>
      </c>
      <c r="D10" s="67" t="s">
        <v>37</v>
      </c>
      <c r="E10" s="344">
        <v>16.96</v>
      </c>
      <c r="I10" s="290" t="s">
        <v>679</v>
      </c>
      <c r="J10" s="290"/>
      <c r="K10" s="62">
        <f>E8*E10</f>
        <v>65238.336000000003</v>
      </c>
      <c r="L10" s="68"/>
    </row>
    <row r="11" spans="2:13" ht="15.75">
      <c r="C11" s="66" t="s">
        <v>552</v>
      </c>
      <c r="D11" s="67" t="s">
        <v>37</v>
      </c>
      <c r="E11" s="344">
        <v>12.96</v>
      </c>
      <c r="I11" s="377" t="s">
        <v>680</v>
      </c>
      <c r="J11" s="377"/>
      <c r="K11" s="62">
        <f>E8*E11</f>
        <v>49851.936000000002</v>
      </c>
      <c r="L11" s="68"/>
    </row>
    <row r="12" spans="2:13" ht="15.75">
      <c r="C12" s="69" t="s">
        <v>39</v>
      </c>
      <c r="D12" s="70" t="s">
        <v>551</v>
      </c>
      <c r="E12" s="71">
        <f>(K10*4)+(K11*2)</f>
        <v>360657.21600000001</v>
      </c>
      <c r="I12" s="291" t="s">
        <v>40</v>
      </c>
      <c r="J12" s="291"/>
      <c r="K12" s="72">
        <v>64404.41</v>
      </c>
      <c r="L12" s="68"/>
    </row>
    <row r="13" spans="2:13" ht="15.75">
      <c r="C13" s="69" t="s">
        <v>41</v>
      </c>
      <c r="D13" s="70" t="s">
        <v>551</v>
      </c>
      <c r="E13" s="71">
        <f>E12-K12</f>
        <v>296252.80599999998</v>
      </c>
      <c r="I13" s="73" t="s">
        <v>42</v>
      </c>
      <c r="J13" s="73"/>
      <c r="K13" s="64">
        <v>67884.14</v>
      </c>
      <c r="L13" s="68"/>
    </row>
    <row r="14" spans="2:13" ht="19.5" thickBot="1">
      <c r="C14" s="74"/>
      <c r="D14" s="75"/>
      <c r="I14" s="286" t="str">
        <f>D7</f>
        <v>г.Ростов  1 МКР д.6</v>
      </c>
      <c r="J14" s="286"/>
      <c r="K14" s="286"/>
      <c r="L14" s="286"/>
    </row>
    <row r="15" spans="2:13" ht="15.75" thickBot="1">
      <c r="B15" s="76" t="s">
        <v>43</v>
      </c>
      <c r="C15" s="77" t="s">
        <v>44</v>
      </c>
      <c r="D15" s="78" t="s">
        <v>45</v>
      </c>
      <c r="E15" s="77" t="s">
        <v>46</v>
      </c>
      <c r="I15" s="79" t="s">
        <v>0</v>
      </c>
      <c r="J15" s="79" t="s">
        <v>1</v>
      </c>
      <c r="K15" s="79" t="s">
        <v>2</v>
      </c>
      <c r="L15" s="79" t="s">
        <v>3</v>
      </c>
      <c r="M15" s="80"/>
    </row>
    <row r="16" spans="2:13" ht="16.5" customHeight="1">
      <c r="B16" s="270" t="s">
        <v>47</v>
      </c>
      <c r="C16" s="280" t="s">
        <v>48</v>
      </c>
      <c r="D16" s="281"/>
      <c r="E16" s="276">
        <f>K10*4/F30*F16+K11*2/E11*F16</f>
        <v>46159.199999999997</v>
      </c>
      <c r="F16" s="276">
        <v>2</v>
      </c>
      <c r="I16" s="82">
        <v>1039</v>
      </c>
      <c r="J16" s="83">
        <v>43300</v>
      </c>
      <c r="K16" s="84" t="s">
        <v>631</v>
      </c>
      <c r="L16" s="85"/>
      <c r="M16" s="85"/>
    </row>
    <row r="17" spans="2:13" ht="47.25" customHeight="1" thickBot="1">
      <c r="B17" s="271"/>
      <c r="C17" s="282" t="s">
        <v>682</v>
      </c>
      <c r="D17" s="283"/>
      <c r="E17" s="277"/>
      <c r="F17" s="277"/>
      <c r="I17" s="82">
        <v>1000</v>
      </c>
      <c r="J17" s="83">
        <v>43293</v>
      </c>
      <c r="K17" s="87" t="s">
        <v>114</v>
      </c>
      <c r="L17" s="85"/>
      <c r="M17" s="85"/>
    </row>
    <row r="18" spans="2:13" ht="16.5" customHeight="1">
      <c r="B18" s="270" t="s">
        <v>49</v>
      </c>
      <c r="C18" s="280" t="s">
        <v>50</v>
      </c>
      <c r="D18" s="285"/>
      <c r="E18" s="88">
        <f>E19+E20+E21+E22+E23+E24</f>
        <v>166788.576</v>
      </c>
      <c r="F18" s="88">
        <f>F19+F20+F21+F22+F23+F24</f>
        <v>8.56</v>
      </c>
      <c r="I18" s="82">
        <v>991</v>
      </c>
      <c r="J18" s="83">
        <v>43293</v>
      </c>
      <c r="K18" s="90" t="s">
        <v>115</v>
      </c>
      <c r="L18" s="85">
        <v>71</v>
      </c>
      <c r="M18" s="85"/>
    </row>
    <row r="19" spans="2:13" ht="45">
      <c r="B19" s="284"/>
      <c r="C19" s="91" t="s">
        <v>51</v>
      </c>
      <c r="D19" s="92" t="s">
        <v>52</v>
      </c>
      <c r="E19" s="93">
        <f>K10*4/E10*F19+K11*2/E11*F19</f>
        <v>33696.216</v>
      </c>
      <c r="F19" s="93">
        <v>1.46</v>
      </c>
      <c r="I19" s="339" t="s">
        <v>116</v>
      </c>
      <c r="J19" s="83"/>
      <c r="K19" s="87" t="s">
        <v>117</v>
      </c>
      <c r="L19" s="85">
        <v>67</v>
      </c>
      <c r="M19" s="85"/>
    </row>
    <row r="20" spans="2:13" ht="28.5" customHeight="1">
      <c r="B20" s="284"/>
      <c r="C20" s="91" t="s">
        <v>53</v>
      </c>
      <c r="D20" s="92" t="s">
        <v>606</v>
      </c>
      <c r="E20" s="93">
        <f>K10*4/E10*F20+K11*2/E11*F20</f>
        <v>11539.8</v>
      </c>
      <c r="F20" s="93">
        <v>0.5</v>
      </c>
      <c r="I20" s="82">
        <v>973</v>
      </c>
      <c r="J20" s="83">
        <v>43292</v>
      </c>
      <c r="K20" s="87" t="s">
        <v>118</v>
      </c>
      <c r="L20" s="85">
        <v>71</v>
      </c>
      <c r="M20" s="85"/>
    </row>
    <row r="21" spans="2:13" ht="61.5" customHeight="1">
      <c r="B21" s="284"/>
      <c r="C21" s="91" t="s">
        <v>54</v>
      </c>
      <c r="D21" s="96" t="s">
        <v>55</v>
      </c>
      <c r="E21" s="93">
        <f>K10*4/E10*F21+K11*2/E11*F21</f>
        <v>30003.48</v>
      </c>
      <c r="F21" s="93">
        <v>1.3</v>
      </c>
      <c r="I21" s="82">
        <v>946</v>
      </c>
      <c r="J21" s="83">
        <v>43287</v>
      </c>
      <c r="K21" s="87" t="s">
        <v>554</v>
      </c>
      <c r="L21" s="85"/>
      <c r="M21" s="85"/>
    </row>
    <row r="22" spans="2:13" ht="45.75" customHeight="1">
      <c r="B22" s="284"/>
      <c r="C22" s="91" t="s">
        <v>505</v>
      </c>
      <c r="D22" s="503" t="s">
        <v>603</v>
      </c>
      <c r="E22" s="93">
        <f>K10*4/E10*F22</f>
        <v>61545.599999999999</v>
      </c>
      <c r="F22" s="93">
        <v>4</v>
      </c>
      <c r="I22" s="82">
        <v>927</v>
      </c>
      <c r="J22" s="83">
        <v>43285</v>
      </c>
      <c r="K22" s="95" t="s">
        <v>86</v>
      </c>
      <c r="L22" s="85">
        <v>66</v>
      </c>
      <c r="M22" s="85"/>
    </row>
    <row r="23" spans="2:13" ht="45">
      <c r="B23" s="284"/>
      <c r="C23" s="91" t="s">
        <v>56</v>
      </c>
      <c r="D23" s="96" t="s">
        <v>57</v>
      </c>
      <c r="E23" s="93">
        <f>K10*4/E10*F23+K11*2/E11*F23</f>
        <v>16155.72</v>
      </c>
      <c r="F23" s="93">
        <v>0.7</v>
      </c>
      <c r="I23" s="85"/>
      <c r="J23" s="97">
        <v>43361</v>
      </c>
      <c r="K23" s="98" t="s">
        <v>155</v>
      </c>
      <c r="L23" s="85"/>
      <c r="M23" s="85"/>
    </row>
    <row r="24" spans="2:13" ht="22.5" customHeight="1" thickBot="1">
      <c r="B24" s="271"/>
      <c r="C24" s="99" t="s">
        <v>58</v>
      </c>
      <c r="D24" s="100" t="s">
        <v>59</v>
      </c>
      <c r="E24" s="101">
        <f>K10*4/E10*F24+K11*2/E11*F24</f>
        <v>13847.76</v>
      </c>
      <c r="F24" s="101">
        <v>0.6</v>
      </c>
      <c r="I24" s="82" t="s">
        <v>159</v>
      </c>
      <c r="J24" s="83">
        <v>43348</v>
      </c>
      <c r="K24" s="95" t="s">
        <v>630</v>
      </c>
      <c r="L24" s="85">
        <v>13</v>
      </c>
      <c r="M24" s="85"/>
    </row>
    <row r="25" spans="2:13" ht="44.25" customHeight="1">
      <c r="B25" s="270">
        <v>3</v>
      </c>
      <c r="C25" s="272" t="s">
        <v>60</v>
      </c>
      <c r="D25" s="274" t="s">
        <v>61</v>
      </c>
      <c r="E25" s="276">
        <f>K10*4/E10*F25+K11*2/E11*F25</f>
        <v>48467.16</v>
      </c>
      <c r="F25" s="276">
        <v>2.1</v>
      </c>
      <c r="I25" s="82" t="s">
        <v>160</v>
      </c>
      <c r="J25" s="83">
        <v>43354</v>
      </c>
      <c r="K25" s="95" t="s">
        <v>161</v>
      </c>
      <c r="L25" s="85">
        <v>44</v>
      </c>
      <c r="M25" s="85"/>
    </row>
    <row r="26" spans="2:13" ht="15.75" thickBot="1">
      <c r="B26" s="271"/>
      <c r="C26" s="273"/>
      <c r="D26" s="275"/>
      <c r="E26" s="277"/>
      <c r="F26" s="277"/>
      <c r="I26" s="82"/>
      <c r="J26" s="83"/>
      <c r="K26" s="90" t="s">
        <v>265</v>
      </c>
      <c r="L26" s="85"/>
      <c r="M26" s="85"/>
    </row>
    <row r="27" spans="2:13" ht="60.75" thickBot="1">
      <c r="B27" s="106">
        <v>4</v>
      </c>
      <c r="C27" s="107" t="s">
        <v>62</v>
      </c>
      <c r="D27" s="108" t="s">
        <v>63</v>
      </c>
      <c r="E27" s="109">
        <f>K10*4/E10*F27+K11*2/E11*F27</f>
        <v>25387.56</v>
      </c>
      <c r="F27" s="109">
        <v>1.1000000000000001</v>
      </c>
      <c r="I27" s="82"/>
      <c r="J27" s="83"/>
      <c r="K27" s="90" t="s">
        <v>266</v>
      </c>
      <c r="L27" s="85"/>
      <c r="M27" s="85"/>
    </row>
    <row r="28" spans="2:13" ht="60.75" thickBot="1">
      <c r="B28" s="161">
        <v>5</v>
      </c>
      <c r="C28" s="115" t="s">
        <v>598</v>
      </c>
      <c r="D28" s="116" t="s">
        <v>64</v>
      </c>
      <c r="E28" s="117">
        <f>K10*4/E10*F28+K11*2/E11*F28</f>
        <v>16155.72</v>
      </c>
      <c r="F28" s="117">
        <v>0.7</v>
      </c>
      <c r="I28" s="82">
        <v>1175</v>
      </c>
      <c r="J28" s="83">
        <v>43333</v>
      </c>
      <c r="K28" s="120" t="s">
        <v>234</v>
      </c>
      <c r="L28" s="131" t="s">
        <v>233</v>
      </c>
      <c r="M28" s="85"/>
    </row>
    <row r="29" spans="2:13" ht="47.25" customHeight="1" thickBot="1">
      <c r="B29" s="106">
        <v>6</v>
      </c>
      <c r="C29" s="107" t="s">
        <v>599</v>
      </c>
      <c r="D29" s="108" t="s">
        <v>66</v>
      </c>
      <c r="E29" s="109">
        <f>K10*4/E10*F29+K11*2/E11*F29</f>
        <v>57699</v>
      </c>
      <c r="F29" s="109">
        <v>2.5</v>
      </c>
      <c r="I29" s="82">
        <v>1185</v>
      </c>
      <c r="J29" s="83">
        <v>43335</v>
      </c>
      <c r="K29" s="95" t="s">
        <v>235</v>
      </c>
      <c r="L29" s="85" t="s">
        <v>236</v>
      </c>
      <c r="M29" s="85"/>
    </row>
    <row r="30" spans="2:13" ht="33" customHeight="1" thickBot="1">
      <c r="B30" s="161"/>
      <c r="C30" s="118" t="s">
        <v>67</v>
      </c>
      <c r="D30" s="119"/>
      <c r="E30" s="117">
        <f>E16+E18+E25+E27+E28+E29</f>
        <v>360657.21600000001</v>
      </c>
      <c r="F30" s="117">
        <f>F16+F18+F25+F27+F28+F29</f>
        <v>16.96</v>
      </c>
      <c r="I30" s="82">
        <v>1196</v>
      </c>
      <c r="J30" s="83">
        <v>43340</v>
      </c>
      <c r="K30" s="127" t="s">
        <v>237</v>
      </c>
      <c r="L30" s="85" t="s">
        <v>238</v>
      </c>
      <c r="M30" s="85"/>
    </row>
    <row r="31" spans="2:13" ht="33" customHeight="1" thickBot="1">
      <c r="B31" s="106">
        <v>7</v>
      </c>
      <c r="C31" s="107" t="s">
        <v>68</v>
      </c>
      <c r="D31" s="121" t="s">
        <v>607</v>
      </c>
      <c r="E31" s="109">
        <f>E8*F31*2</f>
        <v>13078.439999999999</v>
      </c>
      <c r="F31" s="109">
        <v>1.7</v>
      </c>
      <c r="I31" s="82">
        <v>1313</v>
      </c>
      <c r="J31" s="83">
        <v>43368</v>
      </c>
      <c r="K31" s="127" t="s">
        <v>239</v>
      </c>
      <c r="L31" s="85">
        <v>67</v>
      </c>
      <c r="M31" s="85"/>
    </row>
    <row r="32" spans="2:13" ht="33" customHeight="1" thickBot="1">
      <c r="B32" s="122"/>
      <c r="C32" s="123" t="s">
        <v>69</v>
      </c>
      <c r="D32" s="124"/>
      <c r="E32" s="125">
        <f>E30+E31</f>
        <v>373735.65600000002</v>
      </c>
      <c r="F32" s="125">
        <f>F30+F31</f>
        <v>18.66</v>
      </c>
      <c r="I32" s="82">
        <v>1239</v>
      </c>
      <c r="J32" s="83">
        <v>43347</v>
      </c>
      <c r="K32" s="120" t="s">
        <v>608</v>
      </c>
      <c r="L32" s="85">
        <v>52</v>
      </c>
      <c r="M32" s="85"/>
    </row>
    <row r="33" spans="2:13">
      <c r="I33" s="82">
        <v>1236</v>
      </c>
      <c r="J33" s="83">
        <v>43348</v>
      </c>
      <c r="K33" s="87" t="s">
        <v>240</v>
      </c>
      <c r="L33" s="85" t="s">
        <v>241</v>
      </c>
      <c r="M33" s="85"/>
    </row>
    <row r="34" spans="2:13" ht="25.5" customHeight="1">
      <c r="B34" s="278" t="s">
        <v>70</v>
      </c>
      <c r="C34" s="278"/>
      <c r="D34" s="278"/>
      <c r="E34" s="128">
        <v>6.15</v>
      </c>
      <c r="F34" s="129"/>
      <c r="I34" s="82">
        <v>1226</v>
      </c>
      <c r="J34" s="83">
        <v>43344</v>
      </c>
      <c r="K34" s="497" t="s">
        <v>201</v>
      </c>
      <c r="L34" s="131" t="s">
        <v>242</v>
      </c>
      <c r="M34" s="85"/>
    </row>
    <row r="35" spans="2:13" ht="25.5" customHeight="1">
      <c r="B35" s="279" t="s">
        <v>71</v>
      </c>
      <c r="C35" s="279"/>
      <c r="D35" s="279"/>
      <c r="E35" s="130">
        <f>K13</f>
        <v>67884.14</v>
      </c>
      <c r="I35" s="82"/>
      <c r="J35" s="83"/>
      <c r="K35" s="90" t="s">
        <v>267</v>
      </c>
      <c r="L35" s="85"/>
      <c r="M35" s="85"/>
    </row>
    <row r="36" spans="2:13" ht="30">
      <c r="B36" s="163"/>
      <c r="C36" s="163"/>
      <c r="D36" s="163"/>
      <c r="E36" s="130"/>
      <c r="I36" s="85"/>
      <c r="J36" s="112" t="s">
        <v>270</v>
      </c>
      <c r="K36" s="113" t="s">
        <v>271</v>
      </c>
      <c r="L36" s="85"/>
      <c r="M36" s="85"/>
    </row>
    <row r="37" spans="2:13">
      <c r="I37" s="82">
        <v>1563</v>
      </c>
      <c r="J37" s="83">
        <v>43404</v>
      </c>
      <c r="K37" s="90" t="s">
        <v>287</v>
      </c>
      <c r="L37" s="85">
        <v>36</v>
      </c>
      <c r="M37" s="85"/>
    </row>
    <row r="38" spans="2:13" ht="15.75">
      <c r="D38" s="269" t="s">
        <v>72</v>
      </c>
      <c r="E38" s="269"/>
      <c r="I38" s="82">
        <v>1470</v>
      </c>
      <c r="J38" s="83">
        <v>43389</v>
      </c>
      <c r="K38" s="120" t="s">
        <v>288</v>
      </c>
      <c r="L38" s="85">
        <v>5</v>
      </c>
      <c r="M38" s="85"/>
    </row>
    <row r="39" spans="2:13" ht="15.75">
      <c r="D39" s="162"/>
      <c r="E39" s="162"/>
      <c r="I39" s="82">
        <v>1403</v>
      </c>
      <c r="J39" s="83">
        <v>43379</v>
      </c>
      <c r="K39" s="113" t="s">
        <v>271</v>
      </c>
      <c r="L39" s="85" t="s">
        <v>289</v>
      </c>
      <c r="M39" s="85"/>
    </row>
    <row r="40" spans="2:13" ht="45">
      <c r="E40" s="136"/>
      <c r="I40" s="82">
        <v>1394</v>
      </c>
      <c r="J40" s="83">
        <v>43381</v>
      </c>
      <c r="K40" s="84" t="s">
        <v>290</v>
      </c>
      <c r="L40" s="131" t="s">
        <v>291</v>
      </c>
      <c r="M40" s="85"/>
    </row>
    <row r="41" spans="2:13">
      <c r="I41" s="82">
        <v>1393</v>
      </c>
      <c r="J41" s="83">
        <v>43381</v>
      </c>
      <c r="K41" s="113" t="s">
        <v>271</v>
      </c>
      <c r="L41" s="85">
        <v>56.49</v>
      </c>
      <c r="M41" s="85"/>
    </row>
    <row r="42" spans="2:13">
      <c r="I42" s="137"/>
      <c r="J42" s="138">
        <v>43378</v>
      </c>
      <c r="K42" s="87" t="s">
        <v>115</v>
      </c>
      <c r="L42" s="139">
        <v>34</v>
      </c>
      <c r="M42" s="139"/>
    </row>
    <row r="43" spans="2:13">
      <c r="I43" s="137" t="s">
        <v>318</v>
      </c>
      <c r="J43" s="138">
        <v>43404</v>
      </c>
      <c r="K43" s="84" t="s">
        <v>319</v>
      </c>
      <c r="L43" s="139">
        <v>18</v>
      </c>
      <c r="M43" s="139"/>
    </row>
    <row r="44" spans="2:13" ht="15.75">
      <c r="I44" s="137" t="s">
        <v>333</v>
      </c>
      <c r="J44" s="138">
        <v>43381</v>
      </c>
      <c r="K44" s="126" t="s">
        <v>334</v>
      </c>
      <c r="L44" s="140">
        <v>54</v>
      </c>
      <c r="M44" s="139"/>
    </row>
    <row r="45" spans="2:13">
      <c r="I45" s="137" t="s">
        <v>344</v>
      </c>
      <c r="J45" s="138">
        <v>43377</v>
      </c>
      <c r="K45" s="141" t="s">
        <v>127</v>
      </c>
      <c r="L45" s="139">
        <v>14</v>
      </c>
      <c r="M45" s="139"/>
    </row>
    <row r="46" spans="2:13" ht="45">
      <c r="I46" s="137"/>
      <c r="J46" s="368" t="s">
        <v>351</v>
      </c>
      <c r="K46" s="327" t="s">
        <v>553</v>
      </c>
      <c r="L46" s="139"/>
      <c r="M46" s="139"/>
    </row>
    <row r="47" spans="2:13" ht="33.75" customHeight="1">
      <c r="I47" s="137" t="s">
        <v>303</v>
      </c>
      <c r="J47" s="83">
        <v>43383</v>
      </c>
      <c r="K47" s="87" t="s">
        <v>397</v>
      </c>
      <c r="L47" s="139"/>
      <c r="M47" s="139"/>
    </row>
    <row r="48" spans="2:13" ht="30" customHeight="1">
      <c r="I48" s="137">
        <v>1702</v>
      </c>
      <c r="J48" s="83">
        <v>43432</v>
      </c>
      <c r="K48" s="87" t="s">
        <v>398</v>
      </c>
      <c r="L48" s="139">
        <v>67</v>
      </c>
      <c r="M48" s="139"/>
    </row>
    <row r="49" spans="9:13">
      <c r="I49" s="137">
        <v>1652</v>
      </c>
      <c r="J49" s="138">
        <v>43420</v>
      </c>
      <c r="K49" s="84" t="s">
        <v>609</v>
      </c>
      <c r="L49" s="150" t="s">
        <v>233</v>
      </c>
      <c r="M49" s="139"/>
    </row>
    <row r="50" spans="9:13" ht="20.25" customHeight="1">
      <c r="I50" s="137" t="s">
        <v>590</v>
      </c>
      <c r="J50" s="138">
        <v>43411</v>
      </c>
      <c r="K50" s="84" t="s">
        <v>610</v>
      </c>
      <c r="L50" s="504" t="s">
        <v>681</v>
      </c>
      <c r="M50" s="139"/>
    </row>
    <row r="51" spans="9:13">
      <c r="I51" s="137">
        <v>1628</v>
      </c>
      <c r="J51" s="138" t="s">
        <v>399</v>
      </c>
      <c r="K51" s="141" t="s">
        <v>400</v>
      </c>
      <c r="L51" s="139"/>
      <c r="M51" s="139"/>
    </row>
    <row r="52" spans="9:13">
      <c r="I52" s="137">
        <v>1608</v>
      </c>
      <c r="J52" s="138">
        <v>43412</v>
      </c>
      <c r="K52" s="141" t="s">
        <v>200</v>
      </c>
      <c r="L52" s="139" t="s">
        <v>401</v>
      </c>
      <c r="M52" s="139"/>
    </row>
    <row r="53" spans="9:13">
      <c r="I53" s="82">
        <v>1576</v>
      </c>
      <c r="J53" s="142">
        <v>43406</v>
      </c>
      <c r="K53" s="141" t="s">
        <v>197</v>
      </c>
      <c r="L53" s="139">
        <v>35</v>
      </c>
      <c r="M53" s="139"/>
    </row>
    <row r="54" spans="9:13">
      <c r="I54" s="82">
        <v>1875</v>
      </c>
      <c r="J54" s="142">
        <v>43460</v>
      </c>
      <c r="K54" s="141" t="s">
        <v>474</v>
      </c>
      <c r="L54" s="139"/>
      <c r="M54" s="139"/>
    </row>
    <row r="55" spans="9:13">
      <c r="I55" s="82">
        <v>1817</v>
      </c>
      <c r="J55" s="142">
        <v>43453</v>
      </c>
      <c r="K55" s="141" t="s">
        <v>611</v>
      </c>
      <c r="L55" s="139">
        <v>35</v>
      </c>
      <c r="M55" s="139"/>
    </row>
    <row r="56" spans="9:13">
      <c r="I56" s="82"/>
      <c r="J56" s="142">
        <v>43452</v>
      </c>
      <c r="K56" s="145" t="s">
        <v>475</v>
      </c>
      <c r="L56" s="139">
        <v>30</v>
      </c>
      <c r="M56" s="139"/>
    </row>
    <row r="57" spans="9:13">
      <c r="I57" s="82">
        <v>1866</v>
      </c>
      <c r="J57" s="142" t="s">
        <v>476</v>
      </c>
      <c r="K57" s="141" t="s">
        <v>477</v>
      </c>
      <c r="L57" s="139"/>
      <c r="M57" s="139"/>
    </row>
    <row r="58" spans="9:13">
      <c r="I58" s="82">
        <v>1805</v>
      </c>
      <c r="J58" s="142">
        <v>43452</v>
      </c>
      <c r="K58" s="141" t="s">
        <v>678</v>
      </c>
      <c r="L58" s="139"/>
      <c r="M58" s="139"/>
    </row>
    <row r="59" spans="9:13">
      <c r="I59" s="82">
        <v>1777</v>
      </c>
      <c r="J59" s="142">
        <v>43446</v>
      </c>
      <c r="K59" s="141" t="s">
        <v>478</v>
      </c>
      <c r="L59" s="139">
        <v>34</v>
      </c>
      <c r="M59" s="139"/>
    </row>
    <row r="60" spans="9:13">
      <c r="I60" s="82">
        <v>1762</v>
      </c>
      <c r="J60" s="142">
        <v>43444</v>
      </c>
      <c r="K60" s="141" t="s">
        <v>611</v>
      </c>
      <c r="L60" s="139"/>
      <c r="M60" s="139"/>
    </row>
    <row r="61" spans="9:13">
      <c r="I61" s="82">
        <v>1751</v>
      </c>
      <c r="J61" s="142">
        <v>43441</v>
      </c>
      <c r="K61" s="141" t="s">
        <v>628</v>
      </c>
      <c r="L61" s="139">
        <v>58</v>
      </c>
      <c r="M61" s="139"/>
    </row>
    <row r="62" spans="9:13">
      <c r="I62" s="82">
        <v>1743</v>
      </c>
      <c r="J62" s="142">
        <v>43439</v>
      </c>
      <c r="K62" s="141" t="s">
        <v>629</v>
      </c>
      <c r="L62" s="139">
        <v>20</v>
      </c>
      <c r="M62" s="139"/>
    </row>
    <row r="63" spans="9:13">
      <c r="I63" s="82">
        <v>1722</v>
      </c>
      <c r="J63" s="142">
        <v>43437</v>
      </c>
      <c r="K63" s="141" t="s">
        <v>611</v>
      </c>
      <c r="L63" s="139">
        <v>18</v>
      </c>
      <c r="M63" s="139"/>
    </row>
    <row r="64" spans="9:13">
      <c r="I64" s="82"/>
      <c r="J64" s="142"/>
      <c r="K64" s="141" t="s">
        <v>479</v>
      </c>
      <c r="L64" s="139" t="s">
        <v>465</v>
      </c>
      <c r="M64" s="139"/>
    </row>
    <row r="65" spans="8:13">
      <c r="I65" s="82"/>
      <c r="J65" s="142"/>
      <c r="K65" s="141" t="s">
        <v>480</v>
      </c>
      <c r="L65" s="139" t="s">
        <v>465</v>
      </c>
      <c r="M65" s="139"/>
    </row>
    <row r="66" spans="8:13">
      <c r="I66" s="82" t="s">
        <v>449</v>
      </c>
      <c r="J66" s="83">
        <v>43449</v>
      </c>
      <c r="K66" s="127" t="s">
        <v>131</v>
      </c>
      <c r="L66" s="139">
        <v>57</v>
      </c>
      <c r="M66" s="139"/>
    </row>
    <row r="67" spans="8:13" ht="30">
      <c r="I67" s="82"/>
      <c r="J67" s="142">
        <v>43455</v>
      </c>
      <c r="K67" s="498" t="s">
        <v>494</v>
      </c>
      <c r="L67" s="139" t="s">
        <v>490</v>
      </c>
      <c r="M67" s="139"/>
    </row>
    <row r="68" spans="8:13" ht="30">
      <c r="H68" s="143"/>
      <c r="I68" s="82"/>
      <c r="J68" s="142" t="s">
        <v>493</v>
      </c>
      <c r="K68" s="498" t="s">
        <v>494</v>
      </c>
      <c r="L68" s="139" t="s">
        <v>490</v>
      </c>
      <c r="M68" s="139"/>
    </row>
    <row r="69" spans="8:13" ht="30">
      <c r="I69" s="82"/>
      <c r="J69" s="142">
        <v>43458</v>
      </c>
      <c r="K69" s="498" t="s">
        <v>494</v>
      </c>
      <c r="L69" s="139" t="s">
        <v>490</v>
      </c>
      <c r="M69" s="139"/>
    </row>
    <row r="70" spans="8:13" ht="30">
      <c r="I70" s="82"/>
      <c r="J70" s="142">
        <v>43437</v>
      </c>
      <c r="K70" s="498" t="s">
        <v>494</v>
      </c>
      <c r="L70" s="139" t="s">
        <v>496</v>
      </c>
      <c r="M70" s="139"/>
    </row>
    <row r="71" spans="8:13" ht="30">
      <c r="I71" s="82"/>
      <c r="J71" s="142">
        <v>43440</v>
      </c>
      <c r="K71" s="498" t="s">
        <v>494</v>
      </c>
      <c r="L71" s="139" t="s">
        <v>496</v>
      </c>
      <c r="M71" s="139"/>
    </row>
    <row r="72" spans="8:13" ht="30">
      <c r="I72" s="82"/>
      <c r="J72" s="142">
        <v>43462</v>
      </c>
      <c r="K72" s="498" t="s">
        <v>494</v>
      </c>
      <c r="L72" s="139" t="s">
        <v>490</v>
      </c>
      <c r="M72" s="139"/>
    </row>
    <row r="73" spans="8:13">
      <c r="I73" s="82"/>
      <c r="J73" s="142"/>
      <c r="K73" s="141" t="s">
        <v>497</v>
      </c>
      <c r="L73" s="139" t="s">
        <v>465</v>
      </c>
      <c r="M73" s="139"/>
    </row>
    <row r="74" spans="8:13" ht="45">
      <c r="I74" s="137"/>
      <c r="J74" s="330" t="s">
        <v>450</v>
      </c>
      <c r="K74" s="113" t="s">
        <v>451</v>
      </c>
      <c r="L74" s="139"/>
      <c r="M74" s="139"/>
    </row>
    <row r="75" spans="8:13" ht="45">
      <c r="I75" s="137"/>
      <c r="J75" s="330" t="s">
        <v>450</v>
      </c>
      <c r="K75" s="113" t="s">
        <v>453</v>
      </c>
      <c r="L75" s="139"/>
      <c r="M75" s="139"/>
    </row>
    <row r="76" spans="8:13">
      <c r="H76" s="143"/>
      <c r="I76" s="137" t="s">
        <v>456</v>
      </c>
      <c r="J76" s="138">
        <v>43462</v>
      </c>
      <c r="K76" s="145" t="s">
        <v>457</v>
      </c>
      <c r="L76" s="139">
        <v>23</v>
      </c>
      <c r="M76" s="139"/>
    </row>
    <row r="77" spans="8:13">
      <c r="H77" s="143"/>
      <c r="I77" s="139"/>
      <c r="J77" s="138"/>
      <c r="K77" s="145"/>
      <c r="L77" s="139"/>
      <c r="M77" s="139"/>
    </row>
    <row r="78" spans="8:13">
      <c r="H78" s="143"/>
      <c r="I78" s="139"/>
      <c r="J78" s="138"/>
      <c r="K78" s="309"/>
      <c r="L78" s="139"/>
      <c r="M78" s="139"/>
    </row>
    <row r="79" spans="8:13">
      <c r="H79" s="143"/>
      <c r="I79" s="146"/>
      <c r="J79" s="332"/>
      <c r="K79" s="370"/>
      <c r="L79" s="149"/>
      <c r="M79" s="146"/>
    </row>
    <row r="80" spans="8:13" ht="47.25" customHeight="1">
      <c r="H80" s="143"/>
      <c r="I80" s="146" t="s">
        <v>604</v>
      </c>
      <c r="J80" s="147" t="s">
        <v>601</v>
      </c>
      <c r="K80" s="503" t="s">
        <v>603</v>
      </c>
      <c r="L80" s="505" t="s">
        <v>605</v>
      </c>
      <c r="M80" s="506"/>
    </row>
    <row r="81" spans="9:13" ht="28.5" customHeight="1">
      <c r="I81" s="80"/>
      <c r="J81" s="147" t="s">
        <v>601</v>
      </c>
      <c r="K81" s="150" t="s">
        <v>73</v>
      </c>
      <c r="L81" s="146" t="s">
        <v>74</v>
      </c>
      <c r="M81" s="146"/>
    </row>
    <row r="82" spans="9:13" ht="25.5">
      <c r="I82" s="80"/>
      <c r="J82" s="147" t="s">
        <v>601</v>
      </c>
      <c r="K82" s="151" t="s">
        <v>4</v>
      </c>
      <c r="L82" s="152" t="s">
        <v>5</v>
      </c>
      <c r="M82" s="80"/>
    </row>
    <row r="83" spans="9:13" ht="15.75">
      <c r="I83" s="80"/>
      <c r="J83" s="147" t="s">
        <v>601</v>
      </c>
      <c r="K83" s="153" t="s">
        <v>75</v>
      </c>
      <c r="L83" s="154" t="s">
        <v>76</v>
      </c>
      <c r="M83" s="80"/>
    </row>
    <row r="84" spans="9:13" ht="24.75" customHeight="1">
      <c r="I84" s="80"/>
      <c r="J84" s="147" t="s">
        <v>601</v>
      </c>
      <c r="K84" s="153" t="s">
        <v>6</v>
      </c>
      <c r="L84" s="155" t="s">
        <v>7</v>
      </c>
      <c r="M84" s="154"/>
    </row>
    <row r="85" spans="9:13" ht="51">
      <c r="I85" s="80"/>
      <c r="J85" s="147" t="s">
        <v>601</v>
      </c>
      <c r="K85" s="153" t="s">
        <v>8</v>
      </c>
      <c r="L85" s="155" t="s">
        <v>7</v>
      </c>
      <c r="M85" s="80"/>
    </row>
    <row r="86" spans="9:13" ht="51.75" customHeight="1">
      <c r="I86" s="80"/>
      <c r="J86" s="147" t="s">
        <v>601</v>
      </c>
      <c r="K86" s="156" t="s">
        <v>9</v>
      </c>
      <c r="L86" s="152" t="s">
        <v>10</v>
      </c>
      <c r="M86" s="155"/>
    </row>
    <row r="87" spans="9:13" ht="52.5" customHeight="1">
      <c r="I87" s="80"/>
      <c r="J87" s="147" t="s">
        <v>601</v>
      </c>
      <c r="K87" s="156" t="s">
        <v>11</v>
      </c>
      <c r="L87" s="152" t="s">
        <v>12</v>
      </c>
      <c r="M87" s="80"/>
    </row>
    <row r="88" spans="9:13" ht="31.5" customHeight="1">
      <c r="I88" s="80"/>
      <c r="J88" s="147" t="s">
        <v>601</v>
      </c>
      <c r="K88" s="156" t="s">
        <v>13</v>
      </c>
      <c r="L88" s="152" t="s">
        <v>14</v>
      </c>
      <c r="M88" s="80"/>
    </row>
    <row r="89" spans="9:13" ht="39" customHeight="1">
      <c r="I89" s="80"/>
      <c r="J89" s="147" t="s">
        <v>601</v>
      </c>
      <c r="K89" s="156" t="s">
        <v>15</v>
      </c>
      <c r="L89" s="152" t="s">
        <v>16</v>
      </c>
      <c r="M89" s="80"/>
    </row>
    <row r="90" spans="9:13" ht="40.5" customHeight="1">
      <c r="I90" s="80"/>
      <c r="J90" s="147" t="s">
        <v>601</v>
      </c>
      <c r="K90" s="156" t="s">
        <v>17</v>
      </c>
      <c r="L90" s="152" t="s">
        <v>18</v>
      </c>
      <c r="M90" s="80"/>
    </row>
    <row r="91" spans="9:13" ht="60.75">
      <c r="I91" s="80"/>
      <c r="J91" s="147" t="s">
        <v>601</v>
      </c>
      <c r="K91" s="153" t="s">
        <v>77</v>
      </c>
      <c r="L91" s="155" t="s">
        <v>20</v>
      </c>
      <c r="M91" s="80"/>
    </row>
    <row r="92" spans="9:13" ht="51.75" customHeight="1">
      <c r="I92" s="80"/>
      <c r="J92" s="147" t="s">
        <v>601</v>
      </c>
      <c r="K92" s="84" t="s">
        <v>22</v>
      </c>
      <c r="L92" s="155" t="s">
        <v>20</v>
      </c>
      <c r="M92" s="80"/>
    </row>
    <row r="93" spans="9:13" ht="45.75">
      <c r="I93" s="80"/>
      <c r="J93" s="147" t="s">
        <v>601</v>
      </c>
      <c r="K93" s="153" t="s">
        <v>23</v>
      </c>
      <c r="L93" s="155" t="s">
        <v>20</v>
      </c>
      <c r="M93" s="80"/>
    </row>
    <row r="94" spans="9:13" ht="41.25">
      <c r="I94" s="80"/>
      <c r="J94" s="147" t="s">
        <v>601</v>
      </c>
      <c r="K94" s="156" t="s">
        <v>24</v>
      </c>
      <c r="L94" s="152" t="s">
        <v>25</v>
      </c>
      <c r="M94" s="80"/>
    </row>
    <row r="95" spans="9:13" ht="48" customHeight="1">
      <c r="I95" s="80"/>
      <c r="J95" s="147" t="s">
        <v>601</v>
      </c>
      <c r="K95" s="157" t="s">
        <v>26</v>
      </c>
      <c r="L95" s="155" t="s">
        <v>27</v>
      </c>
      <c r="M95" s="80"/>
    </row>
    <row r="96" spans="9:13" ht="15.75">
      <c r="I96" s="80"/>
      <c r="J96" s="92"/>
      <c r="K96" s="156" t="s">
        <v>28</v>
      </c>
      <c r="L96" s="152" t="s">
        <v>29</v>
      </c>
      <c r="M96" s="80"/>
    </row>
    <row r="97" ht="68.25" customHeight="1"/>
  </sheetData>
  <sheetProtection sheet="1" objects="1" scenarios="1"/>
  <mergeCells count="24">
    <mergeCell ref="I14:L14"/>
    <mergeCell ref="C5:D5"/>
    <mergeCell ref="C6:D6"/>
    <mergeCell ref="D7:E7"/>
    <mergeCell ref="I9:J9"/>
    <mergeCell ref="I12:J12"/>
    <mergeCell ref="I10:J10"/>
    <mergeCell ref="I11:J11"/>
    <mergeCell ref="L80:M80"/>
    <mergeCell ref="F16:F17"/>
    <mergeCell ref="F25:F26"/>
    <mergeCell ref="D38:E38"/>
    <mergeCell ref="B25:B26"/>
    <mergeCell ref="C25:C26"/>
    <mergeCell ref="D25:D26"/>
    <mergeCell ref="E25:E26"/>
    <mergeCell ref="B34:D34"/>
    <mergeCell ref="B35:D35"/>
    <mergeCell ref="B16:B17"/>
    <mergeCell ref="C16:D16"/>
    <mergeCell ref="E16:E17"/>
    <mergeCell ref="C17:D17"/>
    <mergeCell ref="B18:B24"/>
    <mergeCell ref="C18:D18"/>
  </mergeCells>
  <pageMargins left="0.51181102362204722" right="0.31496062992125984" top="0.35433070866141736" bottom="0.35433070866141736" header="0" footer="0"/>
  <pageSetup paperSize="9" orientation="landscape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>
  <sheetPr>
    <tabColor rgb="FFFFC000"/>
  </sheetPr>
  <dimension ref="B1:M97"/>
  <sheetViews>
    <sheetView workbookViewId="0">
      <selection sqref="A1:XFD1048576"/>
    </sheetView>
  </sheetViews>
  <sheetFormatPr defaultRowHeight="15"/>
  <cols>
    <col min="1" max="1" width="4.28515625" style="62" customWidth="1"/>
    <col min="2" max="2" width="6.5703125" style="62" customWidth="1"/>
    <col min="3" max="3" width="39" style="62" customWidth="1"/>
    <col min="4" max="4" width="60.7109375" style="62" customWidth="1"/>
    <col min="5" max="5" width="19.7109375" style="62" customWidth="1"/>
    <col min="6" max="6" width="6.85546875" style="62" customWidth="1"/>
    <col min="7" max="7" width="3.85546875" style="62" customWidth="1"/>
    <col min="8" max="8" width="3.140625" style="62" customWidth="1"/>
    <col min="9" max="9" width="9.140625" style="62"/>
    <col min="10" max="10" width="10.28515625" style="62" customWidth="1"/>
    <col min="11" max="11" width="82.140625" style="62" customWidth="1"/>
    <col min="12" max="12" width="13.5703125" style="62" customWidth="1"/>
    <col min="13" max="256" width="9.140625" style="62"/>
    <col min="257" max="257" width="4.28515625" style="62" customWidth="1"/>
    <col min="258" max="258" width="6.5703125" style="62" customWidth="1"/>
    <col min="259" max="259" width="39" style="62" customWidth="1"/>
    <col min="260" max="260" width="60.7109375" style="62" customWidth="1"/>
    <col min="261" max="261" width="19.7109375" style="62" customWidth="1"/>
    <col min="262" max="262" width="6.85546875" style="62" customWidth="1"/>
    <col min="263" max="263" width="3.85546875" style="62" customWidth="1"/>
    <col min="264" max="264" width="3.140625" style="62" customWidth="1"/>
    <col min="265" max="265" width="9.140625" style="62"/>
    <col min="266" max="266" width="10.28515625" style="62" customWidth="1"/>
    <col min="267" max="267" width="82.140625" style="62" customWidth="1"/>
    <col min="268" max="268" width="13.5703125" style="62" customWidth="1"/>
    <col min="269" max="512" width="9.140625" style="62"/>
    <col min="513" max="513" width="4.28515625" style="62" customWidth="1"/>
    <col min="514" max="514" width="6.5703125" style="62" customWidth="1"/>
    <col min="515" max="515" width="39" style="62" customWidth="1"/>
    <col min="516" max="516" width="60.7109375" style="62" customWidth="1"/>
    <col min="517" max="517" width="19.7109375" style="62" customWidth="1"/>
    <col min="518" max="518" width="6.85546875" style="62" customWidth="1"/>
    <col min="519" max="519" width="3.85546875" style="62" customWidth="1"/>
    <col min="520" max="520" width="3.140625" style="62" customWidth="1"/>
    <col min="521" max="521" width="9.140625" style="62"/>
    <col min="522" max="522" width="10.28515625" style="62" customWidth="1"/>
    <col min="523" max="523" width="82.140625" style="62" customWidth="1"/>
    <col min="524" max="524" width="13.5703125" style="62" customWidth="1"/>
    <col min="525" max="768" width="9.140625" style="62"/>
    <col min="769" max="769" width="4.28515625" style="62" customWidth="1"/>
    <col min="770" max="770" width="6.5703125" style="62" customWidth="1"/>
    <col min="771" max="771" width="39" style="62" customWidth="1"/>
    <col min="772" max="772" width="60.7109375" style="62" customWidth="1"/>
    <col min="773" max="773" width="19.7109375" style="62" customWidth="1"/>
    <col min="774" max="774" width="6.85546875" style="62" customWidth="1"/>
    <col min="775" max="775" width="3.85546875" style="62" customWidth="1"/>
    <col min="776" max="776" width="3.140625" style="62" customWidth="1"/>
    <col min="777" max="777" width="9.140625" style="62"/>
    <col min="778" max="778" width="10.28515625" style="62" customWidth="1"/>
    <col min="779" max="779" width="82.140625" style="62" customWidth="1"/>
    <col min="780" max="780" width="13.5703125" style="62" customWidth="1"/>
    <col min="781" max="1024" width="9.140625" style="62"/>
    <col min="1025" max="1025" width="4.28515625" style="62" customWidth="1"/>
    <col min="1026" max="1026" width="6.5703125" style="62" customWidth="1"/>
    <col min="1027" max="1027" width="39" style="62" customWidth="1"/>
    <col min="1028" max="1028" width="60.7109375" style="62" customWidth="1"/>
    <col min="1029" max="1029" width="19.7109375" style="62" customWidth="1"/>
    <col min="1030" max="1030" width="6.85546875" style="62" customWidth="1"/>
    <col min="1031" max="1031" width="3.85546875" style="62" customWidth="1"/>
    <col min="1032" max="1032" width="3.140625" style="62" customWidth="1"/>
    <col min="1033" max="1033" width="9.140625" style="62"/>
    <col min="1034" max="1034" width="10.28515625" style="62" customWidth="1"/>
    <col min="1035" max="1035" width="82.140625" style="62" customWidth="1"/>
    <col min="1036" max="1036" width="13.5703125" style="62" customWidth="1"/>
    <col min="1037" max="1280" width="9.140625" style="62"/>
    <col min="1281" max="1281" width="4.28515625" style="62" customWidth="1"/>
    <col min="1282" max="1282" width="6.5703125" style="62" customWidth="1"/>
    <col min="1283" max="1283" width="39" style="62" customWidth="1"/>
    <col min="1284" max="1284" width="60.7109375" style="62" customWidth="1"/>
    <col min="1285" max="1285" width="19.7109375" style="62" customWidth="1"/>
    <col min="1286" max="1286" width="6.85546875" style="62" customWidth="1"/>
    <col min="1287" max="1287" width="3.85546875" style="62" customWidth="1"/>
    <col min="1288" max="1288" width="3.140625" style="62" customWidth="1"/>
    <col min="1289" max="1289" width="9.140625" style="62"/>
    <col min="1290" max="1290" width="10.28515625" style="62" customWidth="1"/>
    <col min="1291" max="1291" width="82.140625" style="62" customWidth="1"/>
    <col min="1292" max="1292" width="13.5703125" style="62" customWidth="1"/>
    <col min="1293" max="1536" width="9.140625" style="62"/>
    <col min="1537" max="1537" width="4.28515625" style="62" customWidth="1"/>
    <col min="1538" max="1538" width="6.5703125" style="62" customWidth="1"/>
    <col min="1539" max="1539" width="39" style="62" customWidth="1"/>
    <col min="1540" max="1540" width="60.7109375" style="62" customWidth="1"/>
    <col min="1541" max="1541" width="19.7109375" style="62" customWidth="1"/>
    <col min="1542" max="1542" width="6.85546875" style="62" customWidth="1"/>
    <col min="1543" max="1543" width="3.85546875" style="62" customWidth="1"/>
    <col min="1544" max="1544" width="3.140625" style="62" customWidth="1"/>
    <col min="1545" max="1545" width="9.140625" style="62"/>
    <col min="1546" max="1546" width="10.28515625" style="62" customWidth="1"/>
    <col min="1547" max="1547" width="82.140625" style="62" customWidth="1"/>
    <col min="1548" max="1548" width="13.5703125" style="62" customWidth="1"/>
    <col min="1549" max="1792" width="9.140625" style="62"/>
    <col min="1793" max="1793" width="4.28515625" style="62" customWidth="1"/>
    <col min="1794" max="1794" width="6.5703125" style="62" customWidth="1"/>
    <col min="1795" max="1795" width="39" style="62" customWidth="1"/>
    <col min="1796" max="1796" width="60.7109375" style="62" customWidth="1"/>
    <col min="1797" max="1797" width="19.7109375" style="62" customWidth="1"/>
    <col min="1798" max="1798" width="6.85546875" style="62" customWidth="1"/>
    <col min="1799" max="1799" width="3.85546875" style="62" customWidth="1"/>
    <col min="1800" max="1800" width="3.140625" style="62" customWidth="1"/>
    <col min="1801" max="1801" width="9.140625" style="62"/>
    <col min="1802" max="1802" width="10.28515625" style="62" customWidth="1"/>
    <col min="1803" max="1803" width="82.140625" style="62" customWidth="1"/>
    <col min="1804" max="1804" width="13.5703125" style="62" customWidth="1"/>
    <col min="1805" max="2048" width="9.140625" style="62"/>
    <col min="2049" max="2049" width="4.28515625" style="62" customWidth="1"/>
    <col min="2050" max="2050" width="6.5703125" style="62" customWidth="1"/>
    <col min="2051" max="2051" width="39" style="62" customWidth="1"/>
    <col min="2052" max="2052" width="60.7109375" style="62" customWidth="1"/>
    <col min="2053" max="2053" width="19.7109375" style="62" customWidth="1"/>
    <col min="2054" max="2054" width="6.85546875" style="62" customWidth="1"/>
    <col min="2055" max="2055" width="3.85546875" style="62" customWidth="1"/>
    <col min="2056" max="2056" width="3.140625" style="62" customWidth="1"/>
    <col min="2057" max="2057" width="9.140625" style="62"/>
    <col min="2058" max="2058" width="10.28515625" style="62" customWidth="1"/>
    <col min="2059" max="2059" width="82.140625" style="62" customWidth="1"/>
    <col min="2060" max="2060" width="13.5703125" style="62" customWidth="1"/>
    <col min="2061" max="2304" width="9.140625" style="62"/>
    <col min="2305" max="2305" width="4.28515625" style="62" customWidth="1"/>
    <col min="2306" max="2306" width="6.5703125" style="62" customWidth="1"/>
    <col min="2307" max="2307" width="39" style="62" customWidth="1"/>
    <col min="2308" max="2308" width="60.7109375" style="62" customWidth="1"/>
    <col min="2309" max="2309" width="19.7109375" style="62" customWidth="1"/>
    <col min="2310" max="2310" width="6.85546875" style="62" customWidth="1"/>
    <col min="2311" max="2311" width="3.85546875" style="62" customWidth="1"/>
    <col min="2312" max="2312" width="3.140625" style="62" customWidth="1"/>
    <col min="2313" max="2313" width="9.140625" style="62"/>
    <col min="2314" max="2314" width="10.28515625" style="62" customWidth="1"/>
    <col min="2315" max="2315" width="82.140625" style="62" customWidth="1"/>
    <col min="2316" max="2316" width="13.5703125" style="62" customWidth="1"/>
    <col min="2317" max="2560" width="9.140625" style="62"/>
    <col min="2561" max="2561" width="4.28515625" style="62" customWidth="1"/>
    <col min="2562" max="2562" width="6.5703125" style="62" customWidth="1"/>
    <col min="2563" max="2563" width="39" style="62" customWidth="1"/>
    <col min="2564" max="2564" width="60.7109375" style="62" customWidth="1"/>
    <col min="2565" max="2565" width="19.7109375" style="62" customWidth="1"/>
    <col min="2566" max="2566" width="6.85546875" style="62" customWidth="1"/>
    <col min="2567" max="2567" width="3.85546875" style="62" customWidth="1"/>
    <col min="2568" max="2568" width="3.140625" style="62" customWidth="1"/>
    <col min="2569" max="2569" width="9.140625" style="62"/>
    <col min="2570" max="2570" width="10.28515625" style="62" customWidth="1"/>
    <col min="2571" max="2571" width="82.140625" style="62" customWidth="1"/>
    <col min="2572" max="2572" width="13.5703125" style="62" customWidth="1"/>
    <col min="2573" max="2816" width="9.140625" style="62"/>
    <col min="2817" max="2817" width="4.28515625" style="62" customWidth="1"/>
    <col min="2818" max="2818" width="6.5703125" style="62" customWidth="1"/>
    <col min="2819" max="2819" width="39" style="62" customWidth="1"/>
    <col min="2820" max="2820" width="60.7109375" style="62" customWidth="1"/>
    <col min="2821" max="2821" width="19.7109375" style="62" customWidth="1"/>
    <col min="2822" max="2822" width="6.85546875" style="62" customWidth="1"/>
    <col min="2823" max="2823" width="3.85546875" style="62" customWidth="1"/>
    <col min="2824" max="2824" width="3.140625" style="62" customWidth="1"/>
    <col min="2825" max="2825" width="9.140625" style="62"/>
    <col min="2826" max="2826" width="10.28515625" style="62" customWidth="1"/>
    <col min="2827" max="2827" width="82.140625" style="62" customWidth="1"/>
    <col min="2828" max="2828" width="13.5703125" style="62" customWidth="1"/>
    <col min="2829" max="3072" width="9.140625" style="62"/>
    <col min="3073" max="3073" width="4.28515625" style="62" customWidth="1"/>
    <col min="3074" max="3074" width="6.5703125" style="62" customWidth="1"/>
    <col min="3075" max="3075" width="39" style="62" customWidth="1"/>
    <col min="3076" max="3076" width="60.7109375" style="62" customWidth="1"/>
    <col min="3077" max="3077" width="19.7109375" style="62" customWidth="1"/>
    <col min="3078" max="3078" width="6.85546875" style="62" customWidth="1"/>
    <col min="3079" max="3079" width="3.85546875" style="62" customWidth="1"/>
    <col min="3080" max="3080" width="3.140625" style="62" customWidth="1"/>
    <col min="3081" max="3081" width="9.140625" style="62"/>
    <col min="3082" max="3082" width="10.28515625" style="62" customWidth="1"/>
    <col min="3083" max="3083" width="82.140625" style="62" customWidth="1"/>
    <col min="3084" max="3084" width="13.5703125" style="62" customWidth="1"/>
    <col min="3085" max="3328" width="9.140625" style="62"/>
    <col min="3329" max="3329" width="4.28515625" style="62" customWidth="1"/>
    <col min="3330" max="3330" width="6.5703125" style="62" customWidth="1"/>
    <col min="3331" max="3331" width="39" style="62" customWidth="1"/>
    <col min="3332" max="3332" width="60.7109375" style="62" customWidth="1"/>
    <col min="3333" max="3333" width="19.7109375" style="62" customWidth="1"/>
    <col min="3334" max="3334" width="6.85546875" style="62" customWidth="1"/>
    <col min="3335" max="3335" width="3.85546875" style="62" customWidth="1"/>
    <col min="3336" max="3336" width="3.140625" style="62" customWidth="1"/>
    <col min="3337" max="3337" width="9.140625" style="62"/>
    <col min="3338" max="3338" width="10.28515625" style="62" customWidth="1"/>
    <col min="3339" max="3339" width="82.140625" style="62" customWidth="1"/>
    <col min="3340" max="3340" width="13.5703125" style="62" customWidth="1"/>
    <col min="3341" max="3584" width="9.140625" style="62"/>
    <col min="3585" max="3585" width="4.28515625" style="62" customWidth="1"/>
    <col min="3586" max="3586" width="6.5703125" style="62" customWidth="1"/>
    <col min="3587" max="3587" width="39" style="62" customWidth="1"/>
    <col min="3588" max="3588" width="60.7109375" style="62" customWidth="1"/>
    <col min="3589" max="3589" width="19.7109375" style="62" customWidth="1"/>
    <col min="3590" max="3590" width="6.85546875" style="62" customWidth="1"/>
    <col min="3591" max="3591" width="3.85546875" style="62" customWidth="1"/>
    <col min="3592" max="3592" width="3.140625" style="62" customWidth="1"/>
    <col min="3593" max="3593" width="9.140625" style="62"/>
    <col min="3594" max="3594" width="10.28515625" style="62" customWidth="1"/>
    <col min="3595" max="3595" width="82.140625" style="62" customWidth="1"/>
    <col min="3596" max="3596" width="13.5703125" style="62" customWidth="1"/>
    <col min="3597" max="3840" width="9.140625" style="62"/>
    <col min="3841" max="3841" width="4.28515625" style="62" customWidth="1"/>
    <col min="3842" max="3842" width="6.5703125" style="62" customWidth="1"/>
    <col min="3843" max="3843" width="39" style="62" customWidth="1"/>
    <col min="3844" max="3844" width="60.7109375" style="62" customWidth="1"/>
    <col min="3845" max="3845" width="19.7109375" style="62" customWidth="1"/>
    <col min="3846" max="3846" width="6.85546875" style="62" customWidth="1"/>
    <col min="3847" max="3847" width="3.85546875" style="62" customWidth="1"/>
    <col min="3848" max="3848" width="3.140625" style="62" customWidth="1"/>
    <col min="3849" max="3849" width="9.140625" style="62"/>
    <col min="3850" max="3850" width="10.28515625" style="62" customWidth="1"/>
    <col min="3851" max="3851" width="82.140625" style="62" customWidth="1"/>
    <col min="3852" max="3852" width="13.5703125" style="62" customWidth="1"/>
    <col min="3853" max="4096" width="9.140625" style="62"/>
    <col min="4097" max="4097" width="4.28515625" style="62" customWidth="1"/>
    <col min="4098" max="4098" width="6.5703125" style="62" customWidth="1"/>
    <col min="4099" max="4099" width="39" style="62" customWidth="1"/>
    <col min="4100" max="4100" width="60.7109375" style="62" customWidth="1"/>
    <col min="4101" max="4101" width="19.7109375" style="62" customWidth="1"/>
    <col min="4102" max="4102" width="6.85546875" style="62" customWidth="1"/>
    <col min="4103" max="4103" width="3.85546875" style="62" customWidth="1"/>
    <col min="4104" max="4104" width="3.140625" style="62" customWidth="1"/>
    <col min="4105" max="4105" width="9.140625" style="62"/>
    <col min="4106" max="4106" width="10.28515625" style="62" customWidth="1"/>
    <col min="4107" max="4107" width="82.140625" style="62" customWidth="1"/>
    <col min="4108" max="4108" width="13.5703125" style="62" customWidth="1"/>
    <col min="4109" max="4352" width="9.140625" style="62"/>
    <col min="4353" max="4353" width="4.28515625" style="62" customWidth="1"/>
    <col min="4354" max="4354" width="6.5703125" style="62" customWidth="1"/>
    <col min="4355" max="4355" width="39" style="62" customWidth="1"/>
    <col min="4356" max="4356" width="60.7109375" style="62" customWidth="1"/>
    <col min="4357" max="4357" width="19.7109375" style="62" customWidth="1"/>
    <col min="4358" max="4358" width="6.85546875" style="62" customWidth="1"/>
    <col min="4359" max="4359" width="3.85546875" style="62" customWidth="1"/>
    <col min="4360" max="4360" width="3.140625" style="62" customWidth="1"/>
    <col min="4361" max="4361" width="9.140625" style="62"/>
    <col min="4362" max="4362" width="10.28515625" style="62" customWidth="1"/>
    <col min="4363" max="4363" width="82.140625" style="62" customWidth="1"/>
    <col min="4364" max="4364" width="13.5703125" style="62" customWidth="1"/>
    <col min="4365" max="4608" width="9.140625" style="62"/>
    <col min="4609" max="4609" width="4.28515625" style="62" customWidth="1"/>
    <col min="4610" max="4610" width="6.5703125" style="62" customWidth="1"/>
    <col min="4611" max="4611" width="39" style="62" customWidth="1"/>
    <col min="4612" max="4612" width="60.7109375" style="62" customWidth="1"/>
    <col min="4613" max="4613" width="19.7109375" style="62" customWidth="1"/>
    <col min="4614" max="4614" width="6.85546875" style="62" customWidth="1"/>
    <col min="4615" max="4615" width="3.85546875" style="62" customWidth="1"/>
    <col min="4616" max="4616" width="3.140625" style="62" customWidth="1"/>
    <col min="4617" max="4617" width="9.140625" style="62"/>
    <col min="4618" max="4618" width="10.28515625" style="62" customWidth="1"/>
    <col min="4619" max="4619" width="82.140625" style="62" customWidth="1"/>
    <col min="4620" max="4620" width="13.5703125" style="62" customWidth="1"/>
    <col min="4621" max="4864" width="9.140625" style="62"/>
    <col min="4865" max="4865" width="4.28515625" style="62" customWidth="1"/>
    <col min="4866" max="4866" width="6.5703125" style="62" customWidth="1"/>
    <col min="4867" max="4867" width="39" style="62" customWidth="1"/>
    <col min="4868" max="4868" width="60.7109375" style="62" customWidth="1"/>
    <col min="4869" max="4869" width="19.7109375" style="62" customWidth="1"/>
    <col min="4870" max="4870" width="6.85546875" style="62" customWidth="1"/>
    <col min="4871" max="4871" width="3.85546875" style="62" customWidth="1"/>
    <col min="4872" max="4872" width="3.140625" style="62" customWidth="1"/>
    <col min="4873" max="4873" width="9.140625" style="62"/>
    <col min="4874" max="4874" width="10.28515625" style="62" customWidth="1"/>
    <col min="4875" max="4875" width="82.140625" style="62" customWidth="1"/>
    <col min="4876" max="4876" width="13.5703125" style="62" customWidth="1"/>
    <col min="4877" max="5120" width="9.140625" style="62"/>
    <col min="5121" max="5121" width="4.28515625" style="62" customWidth="1"/>
    <col min="5122" max="5122" width="6.5703125" style="62" customWidth="1"/>
    <col min="5123" max="5123" width="39" style="62" customWidth="1"/>
    <col min="5124" max="5124" width="60.7109375" style="62" customWidth="1"/>
    <col min="5125" max="5125" width="19.7109375" style="62" customWidth="1"/>
    <col min="5126" max="5126" width="6.85546875" style="62" customWidth="1"/>
    <col min="5127" max="5127" width="3.85546875" style="62" customWidth="1"/>
    <col min="5128" max="5128" width="3.140625" style="62" customWidth="1"/>
    <col min="5129" max="5129" width="9.140625" style="62"/>
    <col min="5130" max="5130" width="10.28515625" style="62" customWidth="1"/>
    <col min="5131" max="5131" width="82.140625" style="62" customWidth="1"/>
    <col min="5132" max="5132" width="13.5703125" style="62" customWidth="1"/>
    <col min="5133" max="5376" width="9.140625" style="62"/>
    <col min="5377" max="5377" width="4.28515625" style="62" customWidth="1"/>
    <col min="5378" max="5378" width="6.5703125" style="62" customWidth="1"/>
    <col min="5379" max="5379" width="39" style="62" customWidth="1"/>
    <col min="5380" max="5380" width="60.7109375" style="62" customWidth="1"/>
    <col min="5381" max="5381" width="19.7109375" style="62" customWidth="1"/>
    <col min="5382" max="5382" width="6.85546875" style="62" customWidth="1"/>
    <col min="5383" max="5383" width="3.85546875" style="62" customWidth="1"/>
    <col min="5384" max="5384" width="3.140625" style="62" customWidth="1"/>
    <col min="5385" max="5385" width="9.140625" style="62"/>
    <col min="5386" max="5386" width="10.28515625" style="62" customWidth="1"/>
    <col min="5387" max="5387" width="82.140625" style="62" customWidth="1"/>
    <col min="5388" max="5388" width="13.5703125" style="62" customWidth="1"/>
    <col min="5389" max="5632" width="9.140625" style="62"/>
    <col min="5633" max="5633" width="4.28515625" style="62" customWidth="1"/>
    <col min="5634" max="5634" width="6.5703125" style="62" customWidth="1"/>
    <col min="5635" max="5635" width="39" style="62" customWidth="1"/>
    <col min="5636" max="5636" width="60.7109375" style="62" customWidth="1"/>
    <col min="5637" max="5637" width="19.7109375" style="62" customWidth="1"/>
    <col min="5638" max="5638" width="6.85546875" style="62" customWidth="1"/>
    <col min="5639" max="5639" width="3.85546875" style="62" customWidth="1"/>
    <col min="5640" max="5640" width="3.140625" style="62" customWidth="1"/>
    <col min="5641" max="5641" width="9.140625" style="62"/>
    <col min="5642" max="5642" width="10.28515625" style="62" customWidth="1"/>
    <col min="5643" max="5643" width="82.140625" style="62" customWidth="1"/>
    <col min="5644" max="5644" width="13.5703125" style="62" customWidth="1"/>
    <col min="5645" max="5888" width="9.140625" style="62"/>
    <col min="5889" max="5889" width="4.28515625" style="62" customWidth="1"/>
    <col min="5890" max="5890" width="6.5703125" style="62" customWidth="1"/>
    <col min="5891" max="5891" width="39" style="62" customWidth="1"/>
    <col min="5892" max="5892" width="60.7109375" style="62" customWidth="1"/>
    <col min="5893" max="5893" width="19.7109375" style="62" customWidth="1"/>
    <col min="5894" max="5894" width="6.85546875" style="62" customWidth="1"/>
    <col min="5895" max="5895" width="3.85546875" style="62" customWidth="1"/>
    <col min="5896" max="5896" width="3.140625" style="62" customWidth="1"/>
    <col min="5897" max="5897" width="9.140625" style="62"/>
    <col min="5898" max="5898" width="10.28515625" style="62" customWidth="1"/>
    <col min="5899" max="5899" width="82.140625" style="62" customWidth="1"/>
    <col min="5900" max="5900" width="13.5703125" style="62" customWidth="1"/>
    <col min="5901" max="6144" width="9.140625" style="62"/>
    <col min="6145" max="6145" width="4.28515625" style="62" customWidth="1"/>
    <col min="6146" max="6146" width="6.5703125" style="62" customWidth="1"/>
    <col min="6147" max="6147" width="39" style="62" customWidth="1"/>
    <col min="6148" max="6148" width="60.7109375" style="62" customWidth="1"/>
    <col min="6149" max="6149" width="19.7109375" style="62" customWidth="1"/>
    <col min="6150" max="6150" width="6.85546875" style="62" customWidth="1"/>
    <col min="6151" max="6151" width="3.85546875" style="62" customWidth="1"/>
    <col min="6152" max="6152" width="3.140625" style="62" customWidth="1"/>
    <col min="6153" max="6153" width="9.140625" style="62"/>
    <col min="6154" max="6154" width="10.28515625" style="62" customWidth="1"/>
    <col min="6155" max="6155" width="82.140625" style="62" customWidth="1"/>
    <col min="6156" max="6156" width="13.5703125" style="62" customWidth="1"/>
    <col min="6157" max="6400" width="9.140625" style="62"/>
    <col min="6401" max="6401" width="4.28515625" style="62" customWidth="1"/>
    <col min="6402" max="6402" width="6.5703125" style="62" customWidth="1"/>
    <col min="6403" max="6403" width="39" style="62" customWidth="1"/>
    <col min="6404" max="6404" width="60.7109375" style="62" customWidth="1"/>
    <col min="6405" max="6405" width="19.7109375" style="62" customWidth="1"/>
    <col min="6406" max="6406" width="6.85546875" style="62" customWidth="1"/>
    <col min="6407" max="6407" width="3.85546875" style="62" customWidth="1"/>
    <col min="6408" max="6408" width="3.140625" style="62" customWidth="1"/>
    <col min="6409" max="6409" width="9.140625" style="62"/>
    <col min="6410" max="6410" width="10.28515625" style="62" customWidth="1"/>
    <col min="6411" max="6411" width="82.140625" style="62" customWidth="1"/>
    <col min="6412" max="6412" width="13.5703125" style="62" customWidth="1"/>
    <col min="6413" max="6656" width="9.140625" style="62"/>
    <col min="6657" max="6657" width="4.28515625" style="62" customWidth="1"/>
    <col min="6658" max="6658" width="6.5703125" style="62" customWidth="1"/>
    <col min="6659" max="6659" width="39" style="62" customWidth="1"/>
    <col min="6660" max="6660" width="60.7109375" style="62" customWidth="1"/>
    <col min="6661" max="6661" width="19.7109375" style="62" customWidth="1"/>
    <col min="6662" max="6662" width="6.85546875" style="62" customWidth="1"/>
    <col min="6663" max="6663" width="3.85546875" style="62" customWidth="1"/>
    <col min="6664" max="6664" width="3.140625" style="62" customWidth="1"/>
    <col min="6665" max="6665" width="9.140625" style="62"/>
    <col min="6666" max="6666" width="10.28515625" style="62" customWidth="1"/>
    <col min="6667" max="6667" width="82.140625" style="62" customWidth="1"/>
    <col min="6668" max="6668" width="13.5703125" style="62" customWidth="1"/>
    <col min="6669" max="6912" width="9.140625" style="62"/>
    <col min="6913" max="6913" width="4.28515625" style="62" customWidth="1"/>
    <col min="6914" max="6914" width="6.5703125" style="62" customWidth="1"/>
    <col min="6915" max="6915" width="39" style="62" customWidth="1"/>
    <col min="6916" max="6916" width="60.7109375" style="62" customWidth="1"/>
    <col min="6917" max="6917" width="19.7109375" style="62" customWidth="1"/>
    <col min="6918" max="6918" width="6.85546875" style="62" customWidth="1"/>
    <col min="6919" max="6919" width="3.85546875" style="62" customWidth="1"/>
    <col min="6920" max="6920" width="3.140625" style="62" customWidth="1"/>
    <col min="6921" max="6921" width="9.140625" style="62"/>
    <col min="6922" max="6922" width="10.28515625" style="62" customWidth="1"/>
    <col min="6923" max="6923" width="82.140625" style="62" customWidth="1"/>
    <col min="6924" max="6924" width="13.5703125" style="62" customWidth="1"/>
    <col min="6925" max="7168" width="9.140625" style="62"/>
    <col min="7169" max="7169" width="4.28515625" style="62" customWidth="1"/>
    <col min="7170" max="7170" width="6.5703125" style="62" customWidth="1"/>
    <col min="7171" max="7171" width="39" style="62" customWidth="1"/>
    <col min="7172" max="7172" width="60.7109375" style="62" customWidth="1"/>
    <col min="7173" max="7173" width="19.7109375" style="62" customWidth="1"/>
    <col min="7174" max="7174" width="6.85546875" style="62" customWidth="1"/>
    <col min="7175" max="7175" width="3.85546875" style="62" customWidth="1"/>
    <col min="7176" max="7176" width="3.140625" style="62" customWidth="1"/>
    <col min="7177" max="7177" width="9.140625" style="62"/>
    <col min="7178" max="7178" width="10.28515625" style="62" customWidth="1"/>
    <col min="7179" max="7179" width="82.140625" style="62" customWidth="1"/>
    <col min="7180" max="7180" width="13.5703125" style="62" customWidth="1"/>
    <col min="7181" max="7424" width="9.140625" style="62"/>
    <col min="7425" max="7425" width="4.28515625" style="62" customWidth="1"/>
    <col min="7426" max="7426" width="6.5703125" style="62" customWidth="1"/>
    <col min="7427" max="7427" width="39" style="62" customWidth="1"/>
    <col min="7428" max="7428" width="60.7109375" style="62" customWidth="1"/>
    <col min="7429" max="7429" width="19.7109375" style="62" customWidth="1"/>
    <col min="7430" max="7430" width="6.85546875" style="62" customWidth="1"/>
    <col min="7431" max="7431" width="3.85546875" style="62" customWidth="1"/>
    <col min="7432" max="7432" width="3.140625" style="62" customWidth="1"/>
    <col min="7433" max="7433" width="9.140625" style="62"/>
    <col min="7434" max="7434" width="10.28515625" style="62" customWidth="1"/>
    <col min="7435" max="7435" width="82.140625" style="62" customWidth="1"/>
    <col min="7436" max="7436" width="13.5703125" style="62" customWidth="1"/>
    <col min="7437" max="7680" width="9.140625" style="62"/>
    <col min="7681" max="7681" width="4.28515625" style="62" customWidth="1"/>
    <col min="7682" max="7682" width="6.5703125" style="62" customWidth="1"/>
    <col min="7683" max="7683" width="39" style="62" customWidth="1"/>
    <col min="7684" max="7684" width="60.7109375" style="62" customWidth="1"/>
    <col min="7685" max="7685" width="19.7109375" style="62" customWidth="1"/>
    <col min="7686" max="7686" width="6.85546875" style="62" customWidth="1"/>
    <col min="7687" max="7687" width="3.85546875" style="62" customWidth="1"/>
    <col min="7688" max="7688" width="3.140625" style="62" customWidth="1"/>
    <col min="7689" max="7689" width="9.140625" style="62"/>
    <col min="7690" max="7690" width="10.28515625" style="62" customWidth="1"/>
    <col min="7691" max="7691" width="82.140625" style="62" customWidth="1"/>
    <col min="7692" max="7692" width="13.5703125" style="62" customWidth="1"/>
    <col min="7693" max="7936" width="9.140625" style="62"/>
    <col min="7937" max="7937" width="4.28515625" style="62" customWidth="1"/>
    <col min="7938" max="7938" width="6.5703125" style="62" customWidth="1"/>
    <col min="7939" max="7939" width="39" style="62" customWidth="1"/>
    <col min="7940" max="7940" width="60.7109375" style="62" customWidth="1"/>
    <col min="7941" max="7941" width="19.7109375" style="62" customWidth="1"/>
    <col min="7942" max="7942" width="6.85546875" style="62" customWidth="1"/>
    <col min="7943" max="7943" width="3.85546875" style="62" customWidth="1"/>
    <col min="7944" max="7944" width="3.140625" style="62" customWidth="1"/>
    <col min="7945" max="7945" width="9.140625" style="62"/>
    <col min="7946" max="7946" width="10.28515625" style="62" customWidth="1"/>
    <col min="7947" max="7947" width="82.140625" style="62" customWidth="1"/>
    <col min="7948" max="7948" width="13.5703125" style="62" customWidth="1"/>
    <col min="7949" max="8192" width="9.140625" style="62"/>
    <col min="8193" max="8193" width="4.28515625" style="62" customWidth="1"/>
    <col min="8194" max="8194" width="6.5703125" style="62" customWidth="1"/>
    <col min="8195" max="8195" width="39" style="62" customWidth="1"/>
    <col min="8196" max="8196" width="60.7109375" style="62" customWidth="1"/>
    <col min="8197" max="8197" width="19.7109375" style="62" customWidth="1"/>
    <col min="8198" max="8198" width="6.85546875" style="62" customWidth="1"/>
    <col min="8199" max="8199" width="3.85546875" style="62" customWidth="1"/>
    <col min="8200" max="8200" width="3.140625" style="62" customWidth="1"/>
    <col min="8201" max="8201" width="9.140625" style="62"/>
    <col min="8202" max="8202" width="10.28515625" style="62" customWidth="1"/>
    <col min="8203" max="8203" width="82.140625" style="62" customWidth="1"/>
    <col min="8204" max="8204" width="13.5703125" style="62" customWidth="1"/>
    <col min="8205" max="8448" width="9.140625" style="62"/>
    <col min="8449" max="8449" width="4.28515625" style="62" customWidth="1"/>
    <col min="8450" max="8450" width="6.5703125" style="62" customWidth="1"/>
    <col min="8451" max="8451" width="39" style="62" customWidth="1"/>
    <col min="8452" max="8452" width="60.7109375" style="62" customWidth="1"/>
    <col min="8453" max="8453" width="19.7109375" style="62" customWidth="1"/>
    <col min="8454" max="8454" width="6.85546875" style="62" customWidth="1"/>
    <col min="8455" max="8455" width="3.85546875" style="62" customWidth="1"/>
    <col min="8456" max="8456" width="3.140625" style="62" customWidth="1"/>
    <col min="8457" max="8457" width="9.140625" style="62"/>
    <col min="8458" max="8458" width="10.28515625" style="62" customWidth="1"/>
    <col min="8459" max="8459" width="82.140625" style="62" customWidth="1"/>
    <col min="8460" max="8460" width="13.5703125" style="62" customWidth="1"/>
    <col min="8461" max="8704" width="9.140625" style="62"/>
    <col min="8705" max="8705" width="4.28515625" style="62" customWidth="1"/>
    <col min="8706" max="8706" width="6.5703125" style="62" customWidth="1"/>
    <col min="8707" max="8707" width="39" style="62" customWidth="1"/>
    <col min="8708" max="8708" width="60.7109375" style="62" customWidth="1"/>
    <col min="8709" max="8709" width="19.7109375" style="62" customWidth="1"/>
    <col min="8710" max="8710" width="6.85546875" style="62" customWidth="1"/>
    <col min="8711" max="8711" width="3.85546875" style="62" customWidth="1"/>
    <col min="8712" max="8712" width="3.140625" style="62" customWidth="1"/>
    <col min="8713" max="8713" width="9.140625" style="62"/>
    <col min="8714" max="8714" width="10.28515625" style="62" customWidth="1"/>
    <col min="8715" max="8715" width="82.140625" style="62" customWidth="1"/>
    <col min="8716" max="8716" width="13.5703125" style="62" customWidth="1"/>
    <col min="8717" max="8960" width="9.140625" style="62"/>
    <col min="8961" max="8961" width="4.28515625" style="62" customWidth="1"/>
    <col min="8962" max="8962" width="6.5703125" style="62" customWidth="1"/>
    <col min="8963" max="8963" width="39" style="62" customWidth="1"/>
    <col min="8964" max="8964" width="60.7109375" style="62" customWidth="1"/>
    <col min="8965" max="8965" width="19.7109375" style="62" customWidth="1"/>
    <col min="8966" max="8966" width="6.85546875" style="62" customWidth="1"/>
    <col min="8967" max="8967" width="3.85546875" style="62" customWidth="1"/>
    <col min="8968" max="8968" width="3.140625" style="62" customWidth="1"/>
    <col min="8969" max="8969" width="9.140625" style="62"/>
    <col min="8970" max="8970" width="10.28515625" style="62" customWidth="1"/>
    <col min="8971" max="8971" width="82.140625" style="62" customWidth="1"/>
    <col min="8972" max="8972" width="13.5703125" style="62" customWidth="1"/>
    <col min="8973" max="9216" width="9.140625" style="62"/>
    <col min="9217" max="9217" width="4.28515625" style="62" customWidth="1"/>
    <col min="9218" max="9218" width="6.5703125" style="62" customWidth="1"/>
    <col min="9219" max="9219" width="39" style="62" customWidth="1"/>
    <col min="9220" max="9220" width="60.7109375" style="62" customWidth="1"/>
    <col min="9221" max="9221" width="19.7109375" style="62" customWidth="1"/>
    <col min="9222" max="9222" width="6.85546875" style="62" customWidth="1"/>
    <col min="9223" max="9223" width="3.85546875" style="62" customWidth="1"/>
    <col min="9224" max="9224" width="3.140625" style="62" customWidth="1"/>
    <col min="9225" max="9225" width="9.140625" style="62"/>
    <col min="9226" max="9226" width="10.28515625" style="62" customWidth="1"/>
    <col min="9227" max="9227" width="82.140625" style="62" customWidth="1"/>
    <col min="9228" max="9228" width="13.5703125" style="62" customWidth="1"/>
    <col min="9229" max="9472" width="9.140625" style="62"/>
    <col min="9473" max="9473" width="4.28515625" style="62" customWidth="1"/>
    <col min="9474" max="9474" width="6.5703125" style="62" customWidth="1"/>
    <col min="9475" max="9475" width="39" style="62" customWidth="1"/>
    <col min="9476" max="9476" width="60.7109375" style="62" customWidth="1"/>
    <col min="9477" max="9477" width="19.7109375" style="62" customWidth="1"/>
    <col min="9478" max="9478" width="6.85546875" style="62" customWidth="1"/>
    <col min="9479" max="9479" width="3.85546875" style="62" customWidth="1"/>
    <col min="9480" max="9480" width="3.140625" style="62" customWidth="1"/>
    <col min="9481" max="9481" width="9.140625" style="62"/>
    <col min="9482" max="9482" width="10.28515625" style="62" customWidth="1"/>
    <col min="9483" max="9483" width="82.140625" style="62" customWidth="1"/>
    <col min="9484" max="9484" width="13.5703125" style="62" customWidth="1"/>
    <col min="9485" max="9728" width="9.140625" style="62"/>
    <col min="9729" max="9729" width="4.28515625" style="62" customWidth="1"/>
    <col min="9730" max="9730" width="6.5703125" style="62" customWidth="1"/>
    <col min="9731" max="9731" width="39" style="62" customWidth="1"/>
    <col min="9732" max="9732" width="60.7109375" style="62" customWidth="1"/>
    <col min="9733" max="9733" width="19.7109375" style="62" customWidth="1"/>
    <col min="9734" max="9734" width="6.85546875" style="62" customWidth="1"/>
    <col min="9735" max="9735" width="3.85546875" style="62" customWidth="1"/>
    <col min="9736" max="9736" width="3.140625" style="62" customWidth="1"/>
    <col min="9737" max="9737" width="9.140625" style="62"/>
    <col min="9738" max="9738" width="10.28515625" style="62" customWidth="1"/>
    <col min="9739" max="9739" width="82.140625" style="62" customWidth="1"/>
    <col min="9740" max="9740" width="13.5703125" style="62" customWidth="1"/>
    <col min="9741" max="9984" width="9.140625" style="62"/>
    <col min="9985" max="9985" width="4.28515625" style="62" customWidth="1"/>
    <col min="9986" max="9986" width="6.5703125" style="62" customWidth="1"/>
    <col min="9987" max="9987" width="39" style="62" customWidth="1"/>
    <col min="9988" max="9988" width="60.7109375" style="62" customWidth="1"/>
    <col min="9989" max="9989" width="19.7109375" style="62" customWidth="1"/>
    <col min="9990" max="9990" width="6.85546875" style="62" customWidth="1"/>
    <col min="9991" max="9991" width="3.85546875" style="62" customWidth="1"/>
    <col min="9992" max="9992" width="3.140625" style="62" customWidth="1"/>
    <col min="9993" max="9993" width="9.140625" style="62"/>
    <col min="9994" max="9994" width="10.28515625" style="62" customWidth="1"/>
    <col min="9995" max="9995" width="82.140625" style="62" customWidth="1"/>
    <col min="9996" max="9996" width="13.5703125" style="62" customWidth="1"/>
    <col min="9997" max="10240" width="9.140625" style="62"/>
    <col min="10241" max="10241" width="4.28515625" style="62" customWidth="1"/>
    <col min="10242" max="10242" width="6.5703125" style="62" customWidth="1"/>
    <col min="10243" max="10243" width="39" style="62" customWidth="1"/>
    <col min="10244" max="10244" width="60.7109375" style="62" customWidth="1"/>
    <col min="10245" max="10245" width="19.7109375" style="62" customWidth="1"/>
    <col min="10246" max="10246" width="6.85546875" style="62" customWidth="1"/>
    <col min="10247" max="10247" width="3.85546875" style="62" customWidth="1"/>
    <col min="10248" max="10248" width="3.140625" style="62" customWidth="1"/>
    <col min="10249" max="10249" width="9.140625" style="62"/>
    <col min="10250" max="10250" width="10.28515625" style="62" customWidth="1"/>
    <col min="10251" max="10251" width="82.140625" style="62" customWidth="1"/>
    <col min="10252" max="10252" width="13.5703125" style="62" customWidth="1"/>
    <col min="10253" max="10496" width="9.140625" style="62"/>
    <col min="10497" max="10497" width="4.28515625" style="62" customWidth="1"/>
    <col min="10498" max="10498" width="6.5703125" style="62" customWidth="1"/>
    <col min="10499" max="10499" width="39" style="62" customWidth="1"/>
    <col min="10500" max="10500" width="60.7109375" style="62" customWidth="1"/>
    <col min="10501" max="10501" width="19.7109375" style="62" customWidth="1"/>
    <col min="10502" max="10502" width="6.85546875" style="62" customWidth="1"/>
    <col min="10503" max="10503" width="3.85546875" style="62" customWidth="1"/>
    <col min="10504" max="10504" width="3.140625" style="62" customWidth="1"/>
    <col min="10505" max="10505" width="9.140625" style="62"/>
    <col min="10506" max="10506" width="10.28515625" style="62" customWidth="1"/>
    <col min="10507" max="10507" width="82.140625" style="62" customWidth="1"/>
    <col min="10508" max="10508" width="13.5703125" style="62" customWidth="1"/>
    <col min="10509" max="10752" width="9.140625" style="62"/>
    <col min="10753" max="10753" width="4.28515625" style="62" customWidth="1"/>
    <col min="10754" max="10754" width="6.5703125" style="62" customWidth="1"/>
    <col min="10755" max="10755" width="39" style="62" customWidth="1"/>
    <col min="10756" max="10756" width="60.7109375" style="62" customWidth="1"/>
    <col min="10757" max="10757" width="19.7109375" style="62" customWidth="1"/>
    <col min="10758" max="10758" width="6.85546875" style="62" customWidth="1"/>
    <col min="10759" max="10759" width="3.85546875" style="62" customWidth="1"/>
    <col min="10760" max="10760" width="3.140625" style="62" customWidth="1"/>
    <col min="10761" max="10761" width="9.140625" style="62"/>
    <col min="10762" max="10762" width="10.28515625" style="62" customWidth="1"/>
    <col min="10763" max="10763" width="82.140625" style="62" customWidth="1"/>
    <col min="10764" max="10764" width="13.5703125" style="62" customWidth="1"/>
    <col min="10765" max="11008" width="9.140625" style="62"/>
    <col min="11009" max="11009" width="4.28515625" style="62" customWidth="1"/>
    <col min="11010" max="11010" width="6.5703125" style="62" customWidth="1"/>
    <col min="11011" max="11011" width="39" style="62" customWidth="1"/>
    <col min="11012" max="11012" width="60.7109375" style="62" customWidth="1"/>
    <col min="11013" max="11013" width="19.7109375" style="62" customWidth="1"/>
    <col min="11014" max="11014" width="6.85546875" style="62" customWidth="1"/>
    <col min="11015" max="11015" width="3.85546875" style="62" customWidth="1"/>
    <col min="11016" max="11016" width="3.140625" style="62" customWidth="1"/>
    <col min="11017" max="11017" width="9.140625" style="62"/>
    <col min="11018" max="11018" width="10.28515625" style="62" customWidth="1"/>
    <col min="11019" max="11019" width="82.140625" style="62" customWidth="1"/>
    <col min="11020" max="11020" width="13.5703125" style="62" customWidth="1"/>
    <col min="11021" max="11264" width="9.140625" style="62"/>
    <col min="11265" max="11265" width="4.28515625" style="62" customWidth="1"/>
    <col min="11266" max="11266" width="6.5703125" style="62" customWidth="1"/>
    <col min="11267" max="11267" width="39" style="62" customWidth="1"/>
    <col min="11268" max="11268" width="60.7109375" style="62" customWidth="1"/>
    <col min="11269" max="11269" width="19.7109375" style="62" customWidth="1"/>
    <col min="11270" max="11270" width="6.85546875" style="62" customWidth="1"/>
    <col min="11271" max="11271" width="3.85546875" style="62" customWidth="1"/>
    <col min="11272" max="11272" width="3.140625" style="62" customWidth="1"/>
    <col min="11273" max="11273" width="9.140625" style="62"/>
    <col min="11274" max="11274" width="10.28515625" style="62" customWidth="1"/>
    <col min="11275" max="11275" width="82.140625" style="62" customWidth="1"/>
    <col min="11276" max="11276" width="13.5703125" style="62" customWidth="1"/>
    <col min="11277" max="11520" width="9.140625" style="62"/>
    <col min="11521" max="11521" width="4.28515625" style="62" customWidth="1"/>
    <col min="11522" max="11522" width="6.5703125" style="62" customWidth="1"/>
    <col min="11523" max="11523" width="39" style="62" customWidth="1"/>
    <col min="11524" max="11524" width="60.7109375" style="62" customWidth="1"/>
    <col min="11525" max="11525" width="19.7109375" style="62" customWidth="1"/>
    <col min="11526" max="11526" width="6.85546875" style="62" customWidth="1"/>
    <col min="11527" max="11527" width="3.85546875" style="62" customWidth="1"/>
    <col min="11528" max="11528" width="3.140625" style="62" customWidth="1"/>
    <col min="11529" max="11529" width="9.140625" style="62"/>
    <col min="11530" max="11530" width="10.28515625" style="62" customWidth="1"/>
    <col min="11531" max="11531" width="82.140625" style="62" customWidth="1"/>
    <col min="11532" max="11532" width="13.5703125" style="62" customWidth="1"/>
    <col min="11533" max="11776" width="9.140625" style="62"/>
    <col min="11777" max="11777" width="4.28515625" style="62" customWidth="1"/>
    <col min="11778" max="11778" width="6.5703125" style="62" customWidth="1"/>
    <col min="11779" max="11779" width="39" style="62" customWidth="1"/>
    <col min="11780" max="11780" width="60.7109375" style="62" customWidth="1"/>
    <col min="11781" max="11781" width="19.7109375" style="62" customWidth="1"/>
    <col min="11782" max="11782" width="6.85546875" style="62" customWidth="1"/>
    <col min="11783" max="11783" width="3.85546875" style="62" customWidth="1"/>
    <col min="11784" max="11784" width="3.140625" style="62" customWidth="1"/>
    <col min="11785" max="11785" width="9.140625" style="62"/>
    <col min="11786" max="11786" width="10.28515625" style="62" customWidth="1"/>
    <col min="11787" max="11787" width="82.140625" style="62" customWidth="1"/>
    <col min="11788" max="11788" width="13.5703125" style="62" customWidth="1"/>
    <col min="11789" max="12032" width="9.140625" style="62"/>
    <col min="12033" max="12033" width="4.28515625" style="62" customWidth="1"/>
    <col min="12034" max="12034" width="6.5703125" style="62" customWidth="1"/>
    <col min="12035" max="12035" width="39" style="62" customWidth="1"/>
    <col min="12036" max="12036" width="60.7109375" style="62" customWidth="1"/>
    <col min="12037" max="12037" width="19.7109375" style="62" customWidth="1"/>
    <col min="12038" max="12038" width="6.85546875" style="62" customWidth="1"/>
    <col min="12039" max="12039" width="3.85546875" style="62" customWidth="1"/>
    <col min="12040" max="12040" width="3.140625" style="62" customWidth="1"/>
    <col min="12041" max="12041" width="9.140625" style="62"/>
    <col min="12042" max="12042" width="10.28515625" style="62" customWidth="1"/>
    <col min="12043" max="12043" width="82.140625" style="62" customWidth="1"/>
    <col min="12044" max="12044" width="13.5703125" style="62" customWidth="1"/>
    <col min="12045" max="12288" width="9.140625" style="62"/>
    <col min="12289" max="12289" width="4.28515625" style="62" customWidth="1"/>
    <col min="12290" max="12290" width="6.5703125" style="62" customWidth="1"/>
    <col min="12291" max="12291" width="39" style="62" customWidth="1"/>
    <col min="12292" max="12292" width="60.7109375" style="62" customWidth="1"/>
    <col min="12293" max="12293" width="19.7109375" style="62" customWidth="1"/>
    <col min="12294" max="12294" width="6.85546875" style="62" customWidth="1"/>
    <col min="12295" max="12295" width="3.85546875" style="62" customWidth="1"/>
    <col min="12296" max="12296" width="3.140625" style="62" customWidth="1"/>
    <col min="12297" max="12297" width="9.140625" style="62"/>
    <col min="12298" max="12298" width="10.28515625" style="62" customWidth="1"/>
    <col min="12299" max="12299" width="82.140625" style="62" customWidth="1"/>
    <col min="12300" max="12300" width="13.5703125" style="62" customWidth="1"/>
    <col min="12301" max="12544" width="9.140625" style="62"/>
    <col min="12545" max="12545" width="4.28515625" style="62" customWidth="1"/>
    <col min="12546" max="12546" width="6.5703125" style="62" customWidth="1"/>
    <col min="12547" max="12547" width="39" style="62" customWidth="1"/>
    <col min="12548" max="12548" width="60.7109375" style="62" customWidth="1"/>
    <col min="12549" max="12549" width="19.7109375" style="62" customWidth="1"/>
    <col min="12550" max="12550" width="6.85546875" style="62" customWidth="1"/>
    <col min="12551" max="12551" width="3.85546875" style="62" customWidth="1"/>
    <col min="12552" max="12552" width="3.140625" style="62" customWidth="1"/>
    <col min="12553" max="12553" width="9.140625" style="62"/>
    <col min="12554" max="12554" width="10.28515625" style="62" customWidth="1"/>
    <col min="12555" max="12555" width="82.140625" style="62" customWidth="1"/>
    <col min="12556" max="12556" width="13.5703125" style="62" customWidth="1"/>
    <col min="12557" max="12800" width="9.140625" style="62"/>
    <col min="12801" max="12801" width="4.28515625" style="62" customWidth="1"/>
    <col min="12802" max="12802" width="6.5703125" style="62" customWidth="1"/>
    <col min="12803" max="12803" width="39" style="62" customWidth="1"/>
    <col min="12804" max="12804" width="60.7109375" style="62" customWidth="1"/>
    <col min="12805" max="12805" width="19.7109375" style="62" customWidth="1"/>
    <col min="12806" max="12806" width="6.85546875" style="62" customWidth="1"/>
    <col min="12807" max="12807" width="3.85546875" style="62" customWidth="1"/>
    <col min="12808" max="12808" width="3.140625" style="62" customWidth="1"/>
    <col min="12809" max="12809" width="9.140625" style="62"/>
    <col min="12810" max="12810" width="10.28515625" style="62" customWidth="1"/>
    <col min="12811" max="12811" width="82.140625" style="62" customWidth="1"/>
    <col min="12812" max="12812" width="13.5703125" style="62" customWidth="1"/>
    <col min="12813" max="13056" width="9.140625" style="62"/>
    <col min="13057" max="13057" width="4.28515625" style="62" customWidth="1"/>
    <col min="13058" max="13058" width="6.5703125" style="62" customWidth="1"/>
    <col min="13059" max="13059" width="39" style="62" customWidth="1"/>
    <col min="13060" max="13060" width="60.7109375" style="62" customWidth="1"/>
    <col min="13061" max="13061" width="19.7109375" style="62" customWidth="1"/>
    <col min="13062" max="13062" width="6.85546875" style="62" customWidth="1"/>
    <col min="13063" max="13063" width="3.85546875" style="62" customWidth="1"/>
    <col min="13064" max="13064" width="3.140625" style="62" customWidth="1"/>
    <col min="13065" max="13065" width="9.140625" style="62"/>
    <col min="13066" max="13066" width="10.28515625" style="62" customWidth="1"/>
    <col min="13067" max="13067" width="82.140625" style="62" customWidth="1"/>
    <col min="13068" max="13068" width="13.5703125" style="62" customWidth="1"/>
    <col min="13069" max="13312" width="9.140625" style="62"/>
    <col min="13313" max="13313" width="4.28515625" style="62" customWidth="1"/>
    <col min="13314" max="13314" width="6.5703125" style="62" customWidth="1"/>
    <col min="13315" max="13315" width="39" style="62" customWidth="1"/>
    <col min="13316" max="13316" width="60.7109375" style="62" customWidth="1"/>
    <col min="13317" max="13317" width="19.7109375" style="62" customWidth="1"/>
    <col min="13318" max="13318" width="6.85546875" style="62" customWidth="1"/>
    <col min="13319" max="13319" width="3.85546875" style="62" customWidth="1"/>
    <col min="13320" max="13320" width="3.140625" style="62" customWidth="1"/>
    <col min="13321" max="13321" width="9.140625" style="62"/>
    <col min="13322" max="13322" width="10.28515625" style="62" customWidth="1"/>
    <col min="13323" max="13323" width="82.140625" style="62" customWidth="1"/>
    <col min="13324" max="13324" width="13.5703125" style="62" customWidth="1"/>
    <col min="13325" max="13568" width="9.140625" style="62"/>
    <col min="13569" max="13569" width="4.28515625" style="62" customWidth="1"/>
    <col min="13570" max="13570" width="6.5703125" style="62" customWidth="1"/>
    <col min="13571" max="13571" width="39" style="62" customWidth="1"/>
    <col min="13572" max="13572" width="60.7109375" style="62" customWidth="1"/>
    <col min="13573" max="13573" width="19.7109375" style="62" customWidth="1"/>
    <col min="13574" max="13574" width="6.85546875" style="62" customWidth="1"/>
    <col min="13575" max="13575" width="3.85546875" style="62" customWidth="1"/>
    <col min="13576" max="13576" width="3.140625" style="62" customWidth="1"/>
    <col min="13577" max="13577" width="9.140625" style="62"/>
    <col min="13578" max="13578" width="10.28515625" style="62" customWidth="1"/>
    <col min="13579" max="13579" width="82.140625" style="62" customWidth="1"/>
    <col min="13580" max="13580" width="13.5703125" style="62" customWidth="1"/>
    <col min="13581" max="13824" width="9.140625" style="62"/>
    <col min="13825" max="13825" width="4.28515625" style="62" customWidth="1"/>
    <col min="13826" max="13826" width="6.5703125" style="62" customWidth="1"/>
    <col min="13827" max="13827" width="39" style="62" customWidth="1"/>
    <col min="13828" max="13828" width="60.7109375" style="62" customWidth="1"/>
    <col min="13829" max="13829" width="19.7109375" style="62" customWidth="1"/>
    <col min="13830" max="13830" width="6.85546875" style="62" customWidth="1"/>
    <col min="13831" max="13831" width="3.85546875" style="62" customWidth="1"/>
    <col min="13832" max="13832" width="3.140625" style="62" customWidth="1"/>
    <col min="13833" max="13833" width="9.140625" style="62"/>
    <col min="13834" max="13834" width="10.28515625" style="62" customWidth="1"/>
    <col min="13835" max="13835" width="82.140625" style="62" customWidth="1"/>
    <col min="13836" max="13836" width="13.5703125" style="62" customWidth="1"/>
    <col min="13837" max="14080" width="9.140625" style="62"/>
    <col min="14081" max="14081" width="4.28515625" style="62" customWidth="1"/>
    <col min="14082" max="14082" width="6.5703125" style="62" customWidth="1"/>
    <col min="14083" max="14083" width="39" style="62" customWidth="1"/>
    <col min="14084" max="14084" width="60.7109375" style="62" customWidth="1"/>
    <col min="14085" max="14085" width="19.7109375" style="62" customWidth="1"/>
    <col min="14086" max="14086" width="6.85546875" style="62" customWidth="1"/>
    <col min="14087" max="14087" width="3.85546875" style="62" customWidth="1"/>
    <col min="14088" max="14088" width="3.140625" style="62" customWidth="1"/>
    <col min="14089" max="14089" width="9.140625" style="62"/>
    <col min="14090" max="14090" width="10.28515625" style="62" customWidth="1"/>
    <col min="14091" max="14091" width="82.140625" style="62" customWidth="1"/>
    <col min="14092" max="14092" width="13.5703125" style="62" customWidth="1"/>
    <col min="14093" max="14336" width="9.140625" style="62"/>
    <col min="14337" max="14337" width="4.28515625" style="62" customWidth="1"/>
    <col min="14338" max="14338" width="6.5703125" style="62" customWidth="1"/>
    <col min="14339" max="14339" width="39" style="62" customWidth="1"/>
    <col min="14340" max="14340" width="60.7109375" style="62" customWidth="1"/>
    <col min="14341" max="14341" width="19.7109375" style="62" customWidth="1"/>
    <col min="14342" max="14342" width="6.85546875" style="62" customWidth="1"/>
    <col min="14343" max="14343" width="3.85546875" style="62" customWidth="1"/>
    <col min="14344" max="14344" width="3.140625" style="62" customWidth="1"/>
    <col min="14345" max="14345" width="9.140625" style="62"/>
    <col min="14346" max="14346" width="10.28515625" style="62" customWidth="1"/>
    <col min="14347" max="14347" width="82.140625" style="62" customWidth="1"/>
    <col min="14348" max="14348" width="13.5703125" style="62" customWidth="1"/>
    <col min="14349" max="14592" width="9.140625" style="62"/>
    <col min="14593" max="14593" width="4.28515625" style="62" customWidth="1"/>
    <col min="14594" max="14594" width="6.5703125" style="62" customWidth="1"/>
    <col min="14595" max="14595" width="39" style="62" customWidth="1"/>
    <col min="14596" max="14596" width="60.7109375" style="62" customWidth="1"/>
    <col min="14597" max="14597" width="19.7109375" style="62" customWidth="1"/>
    <col min="14598" max="14598" width="6.85546875" style="62" customWidth="1"/>
    <col min="14599" max="14599" width="3.85546875" style="62" customWidth="1"/>
    <col min="14600" max="14600" width="3.140625" style="62" customWidth="1"/>
    <col min="14601" max="14601" width="9.140625" style="62"/>
    <col min="14602" max="14602" width="10.28515625" style="62" customWidth="1"/>
    <col min="14603" max="14603" width="82.140625" style="62" customWidth="1"/>
    <col min="14604" max="14604" width="13.5703125" style="62" customWidth="1"/>
    <col min="14605" max="14848" width="9.140625" style="62"/>
    <col min="14849" max="14849" width="4.28515625" style="62" customWidth="1"/>
    <col min="14850" max="14850" width="6.5703125" style="62" customWidth="1"/>
    <col min="14851" max="14851" width="39" style="62" customWidth="1"/>
    <col min="14852" max="14852" width="60.7109375" style="62" customWidth="1"/>
    <col min="14853" max="14853" width="19.7109375" style="62" customWidth="1"/>
    <col min="14854" max="14854" width="6.85546875" style="62" customWidth="1"/>
    <col min="14855" max="14855" width="3.85546875" style="62" customWidth="1"/>
    <col min="14856" max="14856" width="3.140625" style="62" customWidth="1"/>
    <col min="14857" max="14857" width="9.140625" style="62"/>
    <col min="14858" max="14858" width="10.28515625" style="62" customWidth="1"/>
    <col min="14859" max="14859" width="82.140625" style="62" customWidth="1"/>
    <col min="14860" max="14860" width="13.5703125" style="62" customWidth="1"/>
    <col min="14861" max="15104" width="9.140625" style="62"/>
    <col min="15105" max="15105" width="4.28515625" style="62" customWidth="1"/>
    <col min="15106" max="15106" width="6.5703125" style="62" customWidth="1"/>
    <col min="15107" max="15107" width="39" style="62" customWidth="1"/>
    <col min="15108" max="15108" width="60.7109375" style="62" customWidth="1"/>
    <col min="15109" max="15109" width="19.7109375" style="62" customWidth="1"/>
    <col min="15110" max="15110" width="6.85546875" style="62" customWidth="1"/>
    <col min="15111" max="15111" width="3.85546875" style="62" customWidth="1"/>
    <col min="15112" max="15112" width="3.140625" style="62" customWidth="1"/>
    <col min="15113" max="15113" width="9.140625" style="62"/>
    <col min="15114" max="15114" width="10.28515625" style="62" customWidth="1"/>
    <col min="15115" max="15115" width="82.140625" style="62" customWidth="1"/>
    <col min="15116" max="15116" width="13.5703125" style="62" customWidth="1"/>
    <col min="15117" max="15360" width="9.140625" style="62"/>
    <col min="15361" max="15361" width="4.28515625" style="62" customWidth="1"/>
    <col min="15362" max="15362" width="6.5703125" style="62" customWidth="1"/>
    <col min="15363" max="15363" width="39" style="62" customWidth="1"/>
    <col min="15364" max="15364" width="60.7109375" style="62" customWidth="1"/>
    <col min="15365" max="15365" width="19.7109375" style="62" customWidth="1"/>
    <col min="15366" max="15366" width="6.85546875" style="62" customWidth="1"/>
    <col min="15367" max="15367" width="3.85546875" style="62" customWidth="1"/>
    <col min="15368" max="15368" width="3.140625" style="62" customWidth="1"/>
    <col min="15369" max="15369" width="9.140625" style="62"/>
    <col min="15370" max="15370" width="10.28515625" style="62" customWidth="1"/>
    <col min="15371" max="15371" width="82.140625" style="62" customWidth="1"/>
    <col min="15372" max="15372" width="13.5703125" style="62" customWidth="1"/>
    <col min="15373" max="15616" width="9.140625" style="62"/>
    <col min="15617" max="15617" width="4.28515625" style="62" customWidth="1"/>
    <col min="15618" max="15618" width="6.5703125" style="62" customWidth="1"/>
    <col min="15619" max="15619" width="39" style="62" customWidth="1"/>
    <col min="15620" max="15620" width="60.7109375" style="62" customWidth="1"/>
    <col min="15621" max="15621" width="19.7109375" style="62" customWidth="1"/>
    <col min="15622" max="15622" width="6.85546875" style="62" customWidth="1"/>
    <col min="15623" max="15623" width="3.85546875" style="62" customWidth="1"/>
    <col min="15624" max="15624" width="3.140625" style="62" customWidth="1"/>
    <col min="15625" max="15625" width="9.140625" style="62"/>
    <col min="15626" max="15626" width="10.28515625" style="62" customWidth="1"/>
    <col min="15627" max="15627" width="82.140625" style="62" customWidth="1"/>
    <col min="15628" max="15628" width="13.5703125" style="62" customWidth="1"/>
    <col min="15629" max="15872" width="9.140625" style="62"/>
    <col min="15873" max="15873" width="4.28515625" style="62" customWidth="1"/>
    <col min="15874" max="15874" width="6.5703125" style="62" customWidth="1"/>
    <col min="15875" max="15875" width="39" style="62" customWidth="1"/>
    <col min="15876" max="15876" width="60.7109375" style="62" customWidth="1"/>
    <col min="15877" max="15877" width="19.7109375" style="62" customWidth="1"/>
    <col min="15878" max="15878" width="6.85546875" style="62" customWidth="1"/>
    <col min="15879" max="15879" width="3.85546875" style="62" customWidth="1"/>
    <col min="15880" max="15880" width="3.140625" style="62" customWidth="1"/>
    <col min="15881" max="15881" width="9.140625" style="62"/>
    <col min="15882" max="15882" width="10.28515625" style="62" customWidth="1"/>
    <col min="15883" max="15883" width="82.140625" style="62" customWidth="1"/>
    <col min="15884" max="15884" width="13.5703125" style="62" customWidth="1"/>
    <col min="15885" max="16128" width="9.140625" style="62"/>
    <col min="16129" max="16129" width="4.28515625" style="62" customWidth="1"/>
    <col min="16130" max="16130" width="6.5703125" style="62" customWidth="1"/>
    <col min="16131" max="16131" width="39" style="62" customWidth="1"/>
    <col min="16132" max="16132" width="60.7109375" style="62" customWidth="1"/>
    <col min="16133" max="16133" width="19.7109375" style="62" customWidth="1"/>
    <col min="16134" max="16134" width="6.85546875" style="62" customWidth="1"/>
    <col min="16135" max="16135" width="3.85546875" style="62" customWidth="1"/>
    <col min="16136" max="16136" width="3.140625" style="62" customWidth="1"/>
    <col min="16137" max="16137" width="9.140625" style="62"/>
    <col min="16138" max="16138" width="10.28515625" style="62" customWidth="1"/>
    <col min="16139" max="16139" width="82.140625" style="62" customWidth="1"/>
    <col min="16140" max="16140" width="13.5703125" style="62" customWidth="1"/>
    <col min="16141" max="16384" width="9.140625" style="62"/>
  </cols>
  <sheetData>
    <row r="1" spans="2:13" ht="28.5">
      <c r="C1" s="63" t="s">
        <v>30</v>
      </c>
      <c r="D1" s="64"/>
      <c r="E1" s="64"/>
    </row>
    <row r="2" spans="2:13">
      <c r="C2" s="62" t="s">
        <v>31</v>
      </c>
    </row>
    <row r="5" spans="2:13" ht="21">
      <c r="C5" s="293" t="str">
        <f>'Революции, 13'!$C$5</f>
        <v>Отчёт о проделанной работе за 2018 год</v>
      </c>
      <c r="D5" s="294"/>
    </row>
    <row r="6" spans="2:13" ht="18">
      <c r="C6" s="287" t="s">
        <v>32</v>
      </c>
      <c r="D6" s="288"/>
    </row>
    <row r="7" spans="2:13" ht="18.75">
      <c r="C7" s="65" t="s">
        <v>33</v>
      </c>
      <c r="D7" s="289" t="s">
        <v>139</v>
      </c>
      <c r="E7" s="289"/>
    </row>
    <row r="8" spans="2:13" ht="15.75">
      <c r="C8" s="66" t="s">
        <v>34</v>
      </c>
      <c r="D8" s="67" t="s">
        <v>35</v>
      </c>
      <c r="E8" s="65">
        <v>5838.7</v>
      </c>
    </row>
    <row r="9" spans="2:13" ht="15.75">
      <c r="C9" s="66" t="s">
        <v>36</v>
      </c>
      <c r="D9" s="67" t="s">
        <v>37</v>
      </c>
      <c r="E9" s="344">
        <v>18.66</v>
      </c>
      <c r="I9" s="290" t="s">
        <v>38</v>
      </c>
      <c r="J9" s="290"/>
      <c r="K9" s="136">
        <f>E8*E9</f>
        <v>108950.14199999999</v>
      </c>
      <c r="L9" s="68"/>
    </row>
    <row r="10" spans="2:13" ht="15.75">
      <c r="C10" s="66" t="s">
        <v>509</v>
      </c>
      <c r="D10" s="67" t="s">
        <v>37</v>
      </c>
      <c r="E10" s="344">
        <v>16.96</v>
      </c>
      <c r="I10" s="290" t="s">
        <v>38</v>
      </c>
      <c r="J10" s="290"/>
      <c r="K10" s="62">
        <f>E8*E10</f>
        <v>99024.351999999999</v>
      </c>
      <c r="L10" s="68"/>
    </row>
    <row r="11" spans="2:13" ht="15.75">
      <c r="C11" s="69" t="s">
        <v>39</v>
      </c>
      <c r="D11" s="70" t="s">
        <v>555</v>
      </c>
      <c r="E11" s="71">
        <f>K10*5</f>
        <v>495121.76</v>
      </c>
      <c r="I11" s="291" t="s">
        <v>40</v>
      </c>
      <c r="J11" s="291"/>
      <c r="K11" s="72">
        <v>122144.13</v>
      </c>
      <c r="L11" s="68"/>
    </row>
    <row r="12" spans="2:13" ht="15.75">
      <c r="C12" s="69" t="s">
        <v>41</v>
      </c>
      <c r="D12" s="70" t="s">
        <v>555</v>
      </c>
      <c r="E12" s="71">
        <f>E11-K11</f>
        <v>372977.63</v>
      </c>
      <c r="I12" s="73" t="s">
        <v>42</v>
      </c>
      <c r="J12" s="73"/>
      <c r="K12" s="64">
        <v>145489.41</v>
      </c>
      <c r="L12" s="68"/>
    </row>
    <row r="13" spans="2:13" ht="19.5" thickBot="1">
      <c r="C13" s="74"/>
      <c r="D13" s="75"/>
      <c r="I13" s="286" t="str">
        <f>D7</f>
        <v>г.Ростов 1 МКР д.22</v>
      </c>
      <c r="J13" s="286"/>
      <c r="K13" s="286"/>
      <c r="L13" s="286"/>
    </row>
    <row r="14" spans="2:13" ht="15.75" thickBot="1">
      <c r="B14" s="76" t="s">
        <v>43</v>
      </c>
      <c r="C14" s="77" t="s">
        <v>44</v>
      </c>
      <c r="D14" s="78" t="s">
        <v>45</v>
      </c>
      <c r="E14" s="77" t="s">
        <v>46</v>
      </c>
      <c r="I14" s="79" t="s">
        <v>0</v>
      </c>
      <c r="J14" s="79" t="s">
        <v>1</v>
      </c>
      <c r="K14" s="79" t="s">
        <v>2</v>
      </c>
      <c r="L14" s="79" t="s">
        <v>3</v>
      </c>
      <c r="M14" s="80"/>
    </row>
    <row r="15" spans="2:13" ht="16.5" customHeight="1">
      <c r="B15" s="270" t="s">
        <v>47</v>
      </c>
      <c r="C15" s="280" t="s">
        <v>48</v>
      </c>
      <c r="D15" s="281"/>
      <c r="E15" s="276">
        <f>E11/E10*F15</f>
        <v>58387</v>
      </c>
      <c r="F15" s="276">
        <v>2</v>
      </c>
      <c r="I15" s="82" t="s">
        <v>140</v>
      </c>
      <c r="J15" s="83">
        <v>43325</v>
      </c>
      <c r="K15" s="84" t="s">
        <v>141</v>
      </c>
      <c r="L15" s="85">
        <v>64</v>
      </c>
      <c r="M15" s="85"/>
    </row>
    <row r="16" spans="2:13" ht="60" customHeight="1" thickBot="1">
      <c r="B16" s="271"/>
      <c r="C16" s="282" t="s">
        <v>684</v>
      </c>
      <c r="D16" s="283"/>
      <c r="E16" s="277"/>
      <c r="F16" s="277"/>
      <c r="I16" s="82" t="s">
        <v>146</v>
      </c>
      <c r="J16" s="83">
        <v>43333</v>
      </c>
      <c r="K16" s="87" t="s">
        <v>683</v>
      </c>
      <c r="L16" s="85">
        <v>44</v>
      </c>
      <c r="M16" s="85"/>
    </row>
    <row r="17" spans="2:13" ht="16.5" customHeight="1">
      <c r="B17" s="270" t="s">
        <v>49</v>
      </c>
      <c r="C17" s="280" t="s">
        <v>50</v>
      </c>
      <c r="D17" s="285"/>
      <c r="E17" s="88">
        <f>E18+E19+E20+E22+E23+E21</f>
        <v>249896.36</v>
      </c>
      <c r="F17" s="88">
        <f>F18+F19+F20+F21+F22+F23</f>
        <v>8.56</v>
      </c>
      <c r="I17" s="85"/>
      <c r="J17" s="97">
        <v>43362</v>
      </c>
      <c r="K17" s="98" t="s">
        <v>155</v>
      </c>
      <c r="L17" s="85"/>
      <c r="M17" s="85"/>
    </row>
    <row r="18" spans="2:13" ht="45">
      <c r="B18" s="284"/>
      <c r="C18" s="91" t="s">
        <v>51</v>
      </c>
      <c r="D18" s="92" t="s">
        <v>52</v>
      </c>
      <c r="E18" s="93">
        <f>E11/E10*F18</f>
        <v>42622.51</v>
      </c>
      <c r="F18" s="93">
        <v>1.46</v>
      </c>
      <c r="I18" s="82" t="s">
        <v>162</v>
      </c>
      <c r="J18" s="83">
        <v>43361</v>
      </c>
      <c r="K18" s="87" t="s">
        <v>163</v>
      </c>
      <c r="L18" s="85">
        <v>103</v>
      </c>
      <c r="M18" s="85"/>
    </row>
    <row r="19" spans="2:13" ht="28.5" customHeight="1">
      <c r="B19" s="284"/>
      <c r="C19" s="91" t="s">
        <v>53</v>
      </c>
      <c r="D19" s="96"/>
      <c r="E19" s="93">
        <f>E11/E10*F19</f>
        <v>14596.75</v>
      </c>
      <c r="F19" s="93">
        <v>0.5</v>
      </c>
      <c r="I19" s="82" t="s">
        <v>164</v>
      </c>
      <c r="J19" s="83">
        <v>43370</v>
      </c>
      <c r="K19" s="87" t="s">
        <v>131</v>
      </c>
      <c r="L19" s="85">
        <v>8</v>
      </c>
      <c r="M19" s="85"/>
    </row>
    <row r="20" spans="2:13" ht="61.5" customHeight="1">
      <c r="B20" s="284"/>
      <c r="C20" s="91" t="s">
        <v>54</v>
      </c>
      <c r="D20" s="96" t="s">
        <v>55</v>
      </c>
      <c r="E20" s="93">
        <f>E11/E10*F20</f>
        <v>37951.550000000003</v>
      </c>
      <c r="F20" s="93">
        <v>1.3</v>
      </c>
      <c r="I20" s="82">
        <v>1115</v>
      </c>
      <c r="J20" s="83">
        <v>43313</v>
      </c>
      <c r="K20" s="87" t="s">
        <v>243</v>
      </c>
      <c r="L20" s="85">
        <v>33</v>
      </c>
      <c r="M20" s="85"/>
    </row>
    <row r="21" spans="2:13" ht="63.75" customHeight="1">
      <c r="B21" s="284"/>
      <c r="C21" s="507" t="s">
        <v>600</v>
      </c>
      <c r="D21" s="503" t="s">
        <v>603</v>
      </c>
      <c r="E21" s="93">
        <f>E11/E10*F21</f>
        <v>116774</v>
      </c>
      <c r="F21" s="93">
        <v>4</v>
      </c>
      <c r="I21" s="82">
        <v>1123</v>
      </c>
      <c r="J21" s="83">
        <v>43315</v>
      </c>
      <c r="K21" s="90" t="s">
        <v>244</v>
      </c>
      <c r="L21" s="85" t="s">
        <v>245</v>
      </c>
      <c r="M21" s="85"/>
    </row>
    <row r="22" spans="2:13" ht="45">
      <c r="B22" s="284"/>
      <c r="C22" s="91" t="s">
        <v>56</v>
      </c>
      <c r="D22" s="96" t="s">
        <v>57</v>
      </c>
      <c r="E22" s="93">
        <f>E11/E10*F22</f>
        <v>20435.449999999997</v>
      </c>
      <c r="F22" s="93">
        <v>0.7</v>
      </c>
      <c r="I22" s="82">
        <v>1127</v>
      </c>
      <c r="J22" s="83">
        <v>43316</v>
      </c>
      <c r="K22" s="90" t="s">
        <v>635</v>
      </c>
      <c r="L22" s="85" t="s">
        <v>246</v>
      </c>
      <c r="M22" s="85"/>
    </row>
    <row r="23" spans="2:13" ht="30.75" customHeight="1" thickBot="1">
      <c r="B23" s="271"/>
      <c r="C23" s="99" t="s">
        <v>58</v>
      </c>
      <c r="D23" s="100" t="s">
        <v>59</v>
      </c>
      <c r="E23" s="101">
        <f>E11/E10*F23</f>
        <v>17516.099999999999</v>
      </c>
      <c r="F23" s="101">
        <v>0.6</v>
      </c>
      <c r="I23" s="339" t="s">
        <v>247</v>
      </c>
      <c r="J23" s="83">
        <v>43318</v>
      </c>
      <c r="K23" s="95" t="s">
        <v>248</v>
      </c>
      <c r="L23" s="131" t="s">
        <v>223</v>
      </c>
      <c r="M23" s="85"/>
    </row>
    <row r="24" spans="2:13" ht="138" customHeight="1" thickBot="1">
      <c r="B24" s="270">
        <v>3</v>
      </c>
      <c r="C24" s="508" t="s">
        <v>60</v>
      </c>
      <c r="D24" s="509" t="s">
        <v>61</v>
      </c>
      <c r="E24" s="510">
        <f>E11/E10*F24</f>
        <v>61306.350000000006</v>
      </c>
      <c r="F24" s="510">
        <v>2.1</v>
      </c>
      <c r="I24" s="339" t="s">
        <v>249</v>
      </c>
      <c r="J24" s="83">
        <v>43318</v>
      </c>
      <c r="K24" s="95" t="s">
        <v>250</v>
      </c>
      <c r="L24" s="131" t="s">
        <v>223</v>
      </c>
      <c r="M24" s="85"/>
    </row>
    <row r="25" spans="2:13" ht="129" thickBot="1">
      <c r="B25" s="271"/>
      <c r="C25" s="107" t="s">
        <v>62</v>
      </c>
      <c r="D25" s="108" t="s">
        <v>63</v>
      </c>
      <c r="E25" s="109">
        <f>E11/E10*F25</f>
        <v>32112.850000000002</v>
      </c>
      <c r="F25" s="109">
        <v>1.1000000000000001</v>
      </c>
      <c r="I25" s="339" t="s">
        <v>251</v>
      </c>
      <c r="J25" s="83">
        <v>43318</v>
      </c>
      <c r="K25" s="95" t="s">
        <v>252</v>
      </c>
      <c r="L25" s="131" t="s">
        <v>223</v>
      </c>
      <c r="M25" s="85"/>
    </row>
    <row r="26" spans="2:13" ht="60.75" thickBot="1">
      <c r="B26" s="106">
        <v>4</v>
      </c>
      <c r="C26" s="115" t="s">
        <v>598</v>
      </c>
      <c r="D26" s="116" t="s">
        <v>64</v>
      </c>
      <c r="E26" s="117">
        <f>E11/E10*F26</f>
        <v>20435.449999999997</v>
      </c>
      <c r="F26" s="117">
        <v>0.7</v>
      </c>
      <c r="I26" s="82">
        <v>1129</v>
      </c>
      <c r="J26" s="83">
        <v>43315</v>
      </c>
      <c r="K26" s="95" t="s">
        <v>253</v>
      </c>
      <c r="L26" s="85">
        <v>44</v>
      </c>
      <c r="M26" s="85"/>
    </row>
    <row r="27" spans="2:13" ht="60.75" thickBot="1">
      <c r="B27" s="161">
        <v>5</v>
      </c>
      <c r="C27" s="107" t="s">
        <v>599</v>
      </c>
      <c r="D27" s="108" t="s">
        <v>66</v>
      </c>
      <c r="E27" s="109">
        <f>E11/E10*F27</f>
        <v>72983.75</v>
      </c>
      <c r="F27" s="109">
        <v>2.5</v>
      </c>
      <c r="I27" s="82">
        <v>1133</v>
      </c>
      <c r="J27" s="83">
        <v>43319</v>
      </c>
      <c r="K27" s="87" t="s">
        <v>115</v>
      </c>
      <c r="L27" s="85" t="s">
        <v>255</v>
      </c>
      <c r="M27" s="85"/>
    </row>
    <row r="28" spans="2:13" ht="47.25" customHeight="1" thickBot="1">
      <c r="B28" s="106">
        <v>6</v>
      </c>
      <c r="C28" s="118" t="s">
        <v>67</v>
      </c>
      <c r="D28" s="119"/>
      <c r="E28" s="117">
        <f>E15+E17+E24+E25+E26+E27</f>
        <v>495121.75999999995</v>
      </c>
      <c r="F28" s="117">
        <f>F15+F17+F24+F25+F26+F27</f>
        <v>16.96</v>
      </c>
      <c r="I28" s="82">
        <v>1134</v>
      </c>
      <c r="J28" s="83">
        <v>43320</v>
      </c>
      <c r="K28" s="120" t="s">
        <v>254</v>
      </c>
      <c r="L28" s="85" t="s">
        <v>255</v>
      </c>
      <c r="M28" s="85"/>
    </row>
    <row r="29" spans="2:13" ht="33" customHeight="1" thickBot="1">
      <c r="B29" s="161"/>
      <c r="C29" s="107" t="s">
        <v>68</v>
      </c>
      <c r="D29" s="121" t="s">
        <v>607</v>
      </c>
      <c r="E29" s="109">
        <f>F29*E8</f>
        <v>9925.7899999999991</v>
      </c>
      <c r="F29" s="109">
        <v>1.7</v>
      </c>
      <c r="I29" s="82">
        <v>1145</v>
      </c>
      <c r="J29" s="83">
        <v>43325</v>
      </c>
      <c r="K29" s="95" t="s">
        <v>115</v>
      </c>
      <c r="L29" s="85" t="s">
        <v>256</v>
      </c>
      <c r="M29" s="85"/>
    </row>
    <row r="30" spans="2:13" ht="33" customHeight="1" thickBot="1">
      <c r="B30" s="106">
        <v>7</v>
      </c>
      <c r="C30" s="123" t="s">
        <v>69</v>
      </c>
      <c r="D30" s="124"/>
      <c r="E30" s="125">
        <f>E28+E29</f>
        <v>505047.54999999993</v>
      </c>
      <c r="F30" s="125">
        <f>F28+F29</f>
        <v>18.66</v>
      </c>
      <c r="I30" s="82">
        <v>1147</v>
      </c>
      <c r="J30" s="83">
        <v>43325</v>
      </c>
      <c r="K30" s="127" t="s">
        <v>636</v>
      </c>
      <c r="L30" s="85" t="s">
        <v>257</v>
      </c>
      <c r="M30" s="85"/>
    </row>
    <row r="31" spans="2:13" ht="33" customHeight="1">
      <c r="B31" s="511"/>
      <c r="C31" s="512"/>
      <c r="D31" s="511"/>
      <c r="E31" s="513"/>
      <c r="F31" s="513"/>
      <c r="G31" s="354"/>
      <c r="I31" s="82">
        <v>1169</v>
      </c>
      <c r="J31" s="83">
        <v>43329</v>
      </c>
      <c r="K31" s="127" t="s">
        <v>258</v>
      </c>
      <c r="L31" s="85">
        <v>32</v>
      </c>
      <c r="M31" s="85"/>
    </row>
    <row r="32" spans="2:13">
      <c r="B32" s="354"/>
      <c r="C32" s="354"/>
      <c r="D32" s="354"/>
      <c r="E32" s="354"/>
      <c r="F32" s="354"/>
      <c r="I32" s="82">
        <v>1195</v>
      </c>
      <c r="J32" s="83">
        <v>43339</v>
      </c>
      <c r="K32" s="120" t="s">
        <v>637</v>
      </c>
      <c r="L32" s="85">
        <v>40</v>
      </c>
      <c r="M32" s="85"/>
    </row>
    <row r="33" spans="2:13" ht="25.5" customHeight="1">
      <c r="B33" s="278" t="s">
        <v>70</v>
      </c>
      <c r="C33" s="278"/>
      <c r="D33" s="278"/>
      <c r="E33" s="128" t="s">
        <v>557</v>
      </c>
      <c r="F33" s="129"/>
      <c r="I33" s="82">
        <v>1198</v>
      </c>
      <c r="J33" s="83">
        <v>43340</v>
      </c>
      <c r="K33" s="87" t="s">
        <v>281</v>
      </c>
      <c r="L33" s="85">
        <v>41</v>
      </c>
      <c r="M33" s="85"/>
    </row>
    <row r="34" spans="2:13" ht="25.5" customHeight="1">
      <c r="B34" s="279" t="s">
        <v>71</v>
      </c>
      <c r="C34" s="279"/>
      <c r="D34" s="279"/>
      <c r="E34" s="130">
        <f>K12</f>
        <v>145489.41</v>
      </c>
      <c r="I34" s="82"/>
      <c r="J34" s="83"/>
      <c r="K34" s="90" t="s">
        <v>277</v>
      </c>
      <c r="L34" s="85"/>
      <c r="M34" s="85"/>
    </row>
    <row r="35" spans="2:13" ht="18.75">
      <c r="B35" s="163"/>
      <c r="C35" s="163"/>
      <c r="D35" s="163"/>
      <c r="E35" s="130"/>
      <c r="I35" s="82">
        <v>1336</v>
      </c>
      <c r="J35" s="83">
        <v>43371</v>
      </c>
      <c r="K35" s="497" t="s">
        <v>260</v>
      </c>
      <c r="L35" s="85" t="s">
        <v>259</v>
      </c>
      <c r="M35" s="85"/>
    </row>
    <row r="36" spans="2:13">
      <c r="I36" s="82">
        <v>1316</v>
      </c>
      <c r="J36" s="83">
        <v>43369</v>
      </c>
      <c r="K36" s="87" t="s">
        <v>261</v>
      </c>
      <c r="L36" s="85" t="s">
        <v>262</v>
      </c>
      <c r="M36" s="85"/>
    </row>
    <row r="37" spans="2:13" ht="15.75">
      <c r="D37" s="269" t="s">
        <v>72</v>
      </c>
      <c r="E37" s="269"/>
      <c r="I37" s="82">
        <v>1261</v>
      </c>
      <c r="J37" s="83">
        <v>43353</v>
      </c>
      <c r="K37" s="90" t="s">
        <v>263</v>
      </c>
      <c r="L37" s="85" t="s">
        <v>264</v>
      </c>
      <c r="M37" s="85"/>
    </row>
    <row r="38" spans="2:13" ht="15.75">
      <c r="D38" s="162"/>
      <c r="E38" s="162"/>
      <c r="I38" s="82">
        <v>1255</v>
      </c>
      <c r="J38" s="83">
        <v>43350</v>
      </c>
      <c r="K38" s="120" t="s">
        <v>639</v>
      </c>
      <c r="L38" s="85" t="s">
        <v>255</v>
      </c>
      <c r="M38" s="85"/>
    </row>
    <row r="39" spans="2:13">
      <c r="E39" s="136"/>
      <c r="I39" s="82"/>
      <c r="J39" s="83"/>
      <c r="K39" s="90" t="s">
        <v>267</v>
      </c>
      <c r="L39" s="85"/>
      <c r="M39" s="85"/>
    </row>
    <row r="40" spans="2:13" ht="30">
      <c r="I40" s="85"/>
      <c r="J40" s="112" t="s">
        <v>270</v>
      </c>
      <c r="K40" s="113" t="s">
        <v>271</v>
      </c>
      <c r="L40" s="85"/>
      <c r="M40" s="85"/>
    </row>
    <row r="41" spans="2:13">
      <c r="I41" s="82"/>
      <c r="J41" s="83"/>
      <c r="K41" s="90" t="s">
        <v>278</v>
      </c>
      <c r="L41" s="85"/>
      <c r="M41" s="85"/>
    </row>
    <row r="42" spans="2:13">
      <c r="I42" s="137">
        <v>1540</v>
      </c>
      <c r="J42" s="138">
        <v>43399</v>
      </c>
      <c r="K42" s="87" t="s">
        <v>279</v>
      </c>
      <c r="L42" s="139" t="s">
        <v>280</v>
      </c>
      <c r="M42" s="139"/>
    </row>
    <row r="43" spans="2:13">
      <c r="I43" s="137">
        <v>1484</v>
      </c>
      <c r="J43" s="138">
        <v>43391</v>
      </c>
      <c r="K43" s="113" t="s">
        <v>281</v>
      </c>
      <c r="L43" s="139">
        <v>65</v>
      </c>
      <c r="M43" s="139"/>
    </row>
    <row r="44" spans="2:13">
      <c r="I44" s="137">
        <v>1492</v>
      </c>
      <c r="J44" s="138">
        <v>43392</v>
      </c>
      <c r="K44" s="87" t="s">
        <v>638</v>
      </c>
      <c r="L44" s="140">
        <v>77</v>
      </c>
      <c r="M44" s="139"/>
    </row>
    <row r="45" spans="2:13">
      <c r="I45" s="137">
        <v>1476</v>
      </c>
      <c r="J45" s="138">
        <v>43390</v>
      </c>
      <c r="K45" s="113" t="s">
        <v>271</v>
      </c>
      <c r="L45" s="139">
        <v>108</v>
      </c>
      <c r="M45" s="139"/>
    </row>
    <row r="46" spans="2:13">
      <c r="I46" s="137">
        <v>1475</v>
      </c>
      <c r="J46" s="138">
        <v>43390</v>
      </c>
      <c r="K46" s="113" t="s">
        <v>281</v>
      </c>
      <c r="L46" s="139">
        <v>65</v>
      </c>
      <c r="M46" s="139"/>
    </row>
    <row r="47" spans="2:13">
      <c r="I47" s="137">
        <v>1450</v>
      </c>
      <c r="J47" s="83">
        <v>43385</v>
      </c>
      <c r="K47" s="87" t="s">
        <v>282</v>
      </c>
      <c r="L47" s="139"/>
      <c r="M47" s="139"/>
    </row>
    <row r="48" spans="2:13">
      <c r="I48" s="137">
        <v>1444</v>
      </c>
      <c r="J48" s="83">
        <v>43384</v>
      </c>
      <c r="K48" s="113" t="s">
        <v>271</v>
      </c>
      <c r="L48" s="139">
        <v>30</v>
      </c>
      <c r="M48" s="139"/>
    </row>
    <row r="49" spans="8:13">
      <c r="I49" s="137">
        <v>1439</v>
      </c>
      <c r="J49" s="138">
        <v>43383</v>
      </c>
      <c r="K49" s="113" t="s">
        <v>283</v>
      </c>
      <c r="L49" s="139">
        <v>105</v>
      </c>
      <c r="M49" s="139"/>
    </row>
    <row r="50" spans="8:13">
      <c r="I50" s="137">
        <v>1430</v>
      </c>
      <c r="J50" s="138">
        <v>43383</v>
      </c>
      <c r="K50" s="113" t="s">
        <v>271</v>
      </c>
      <c r="L50" s="139">
        <v>2</v>
      </c>
      <c r="M50" s="139"/>
    </row>
    <row r="51" spans="8:13">
      <c r="I51" s="137">
        <v>1426</v>
      </c>
      <c r="J51" s="138">
        <v>43381</v>
      </c>
      <c r="K51" s="141" t="s">
        <v>640</v>
      </c>
      <c r="L51" s="139">
        <v>77</v>
      </c>
      <c r="M51" s="139"/>
    </row>
    <row r="52" spans="8:13">
      <c r="I52" s="82">
        <v>1409</v>
      </c>
      <c r="J52" s="142">
        <v>43379</v>
      </c>
      <c r="K52" s="113" t="s">
        <v>271</v>
      </c>
      <c r="L52" s="139" t="s">
        <v>284</v>
      </c>
      <c r="M52" s="139"/>
    </row>
    <row r="53" spans="8:13">
      <c r="I53" s="82">
        <v>1398</v>
      </c>
      <c r="J53" s="83">
        <v>43382</v>
      </c>
      <c r="K53" s="127" t="s">
        <v>285</v>
      </c>
      <c r="L53" s="139" t="s">
        <v>284</v>
      </c>
      <c r="M53" s="139"/>
    </row>
    <row r="54" spans="8:13">
      <c r="H54" s="143"/>
      <c r="I54" s="137">
        <v>1386</v>
      </c>
      <c r="J54" s="138">
        <v>43381</v>
      </c>
      <c r="K54" s="144" t="s">
        <v>286</v>
      </c>
      <c r="L54" s="139">
        <v>14</v>
      </c>
      <c r="M54" s="139"/>
    </row>
    <row r="55" spans="8:13">
      <c r="H55" s="143"/>
      <c r="I55" s="137" t="s">
        <v>503</v>
      </c>
      <c r="J55" s="138">
        <v>43354</v>
      </c>
      <c r="K55" s="144" t="s">
        <v>504</v>
      </c>
      <c r="L55" s="139">
        <v>14</v>
      </c>
      <c r="M55" s="139"/>
    </row>
    <row r="56" spans="8:13">
      <c r="H56" s="143"/>
      <c r="I56" s="137" t="s">
        <v>326</v>
      </c>
      <c r="J56" s="138">
        <v>43391</v>
      </c>
      <c r="K56" s="381" t="s">
        <v>327</v>
      </c>
      <c r="L56" s="139">
        <v>78</v>
      </c>
      <c r="M56" s="139"/>
    </row>
    <row r="57" spans="8:13">
      <c r="H57" s="143"/>
      <c r="I57" s="137" t="s">
        <v>346</v>
      </c>
      <c r="J57" s="138">
        <v>43376</v>
      </c>
      <c r="K57" s="145" t="s">
        <v>347</v>
      </c>
      <c r="L57" s="139">
        <v>6</v>
      </c>
      <c r="M57" s="139"/>
    </row>
    <row r="58" spans="8:13">
      <c r="H58" s="143"/>
      <c r="I58" s="137" t="s">
        <v>354</v>
      </c>
      <c r="J58" s="138">
        <v>43405</v>
      </c>
      <c r="K58" s="145" t="s">
        <v>355</v>
      </c>
      <c r="L58" s="139">
        <v>29</v>
      </c>
      <c r="M58" s="139"/>
    </row>
    <row r="59" spans="8:13">
      <c r="H59" s="143"/>
      <c r="I59" s="137" t="s">
        <v>356</v>
      </c>
      <c r="J59" s="138">
        <v>43411</v>
      </c>
      <c r="K59" s="309" t="s">
        <v>357</v>
      </c>
      <c r="L59" s="139">
        <v>108</v>
      </c>
      <c r="M59" s="139"/>
    </row>
    <row r="60" spans="8:13" ht="14.25" customHeight="1">
      <c r="H60" s="143"/>
      <c r="I60" s="137">
        <v>1651</v>
      </c>
      <c r="J60" s="138">
        <v>43420</v>
      </c>
      <c r="K60" s="145" t="s">
        <v>641</v>
      </c>
      <c r="L60" s="139">
        <v>38</v>
      </c>
      <c r="M60" s="139"/>
    </row>
    <row r="61" spans="8:13">
      <c r="H61" s="143"/>
      <c r="I61" s="137">
        <v>1629</v>
      </c>
      <c r="J61" s="138">
        <v>43417</v>
      </c>
      <c r="K61" s="145" t="s">
        <v>428</v>
      </c>
      <c r="L61" s="139"/>
      <c r="M61" s="139"/>
    </row>
    <row r="62" spans="8:13">
      <c r="H62" s="143"/>
      <c r="I62" s="137">
        <v>1604</v>
      </c>
      <c r="J62" s="138">
        <v>43412</v>
      </c>
      <c r="K62" s="145" t="s">
        <v>642</v>
      </c>
      <c r="L62" s="139">
        <v>82</v>
      </c>
      <c r="M62" s="139"/>
    </row>
    <row r="63" spans="8:13">
      <c r="H63" s="143"/>
      <c r="I63" s="137">
        <v>1599</v>
      </c>
      <c r="J63" s="138">
        <v>43412</v>
      </c>
      <c r="K63" s="145" t="s">
        <v>429</v>
      </c>
      <c r="L63" s="139">
        <v>82</v>
      </c>
      <c r="M63" s="139"/>
    </row>
    <row r="64" spans="8:13">
      <c r="H64" s="143"/>
      <c r="I64" s="139"/>
      <c r="J64" s="138"/>
      <c r="K64" s="145"/>
      <c r="L64" s="139"/>
      <c r="M64" s="139"/>
    </row>
    <row r="65" spans="8:13">
      <c r="H65" s="143"/>
      <c r="I65" s="137">
        <v>1573</v>
      </c>
      <c r="J65" s="138">
        <v>43405</v>
      </c>
      <c r="K65" s="145" t="s">
        <v>430</v>
      </c>
      <c r="L65" s="139">
        <v>100</v>
      </c>
      <c r="M65" s="139"/>
    </row>
    <row r="66" spans="8:13">
      <c r="H66" s="143"/>
      <c r="I66" s="137"/>
      <c r="J66" s="138"/>
      <c r="K66" s="145" t="s">
        <v>499</v>
      </c>
      <c r="L66" s="139" t="s">
        <v>105</v>
      </c>
      <c r="M66" s="139"/>
    </row>
    <row r="67" spans="8:13">
      <c r="H67" s="143"/>
      <c r="I67" s="137">
        <v>1571</v>
      </c>
      <c r="J67" s="138">
        <v>43405</v>
      </c>
      <c r="K67" s="145" t="s">
        <v>431</v>
      </c>
      <c r="L67" s="139">
        <v>108</v>
      </c>
      <c r="M67" s="139"/>
    </row>
    <row r="68" spans="8:13">
      <c r="H68" s="143"/>
      <c r="I68" s="82" t="s">
        <v>441</v>
      </c>
      <c r="J68" s="83">
        <v>43445</v>
      </c>
      <c r="K68" s="127" t="s">
        <v>442</v>
      </c>
      <c r="L68" s="139">
        <v>107</v>
      </c>
      <c r="M68" s="139"/>
    </row>
    <row r="69" spans="8:13">
      <c r="H69" s="143"/>
      <c r="I69" s="137">
        <v>1909</v>
      </c>
      <c r="J69" s="138">
        <v>43463</v>
      </c>
      <c r="K69" s="145" t="s">
        <v>95</v>
      </c>
      <c r="L69" s="139">
        <v>64</v>
      </c>
      <c r="M69" s="139"/>
    </row>
    <row r="70" spans="8:13">
      <c r="H70" s="143"/>
      <c r="I70" s="137">
        <v>1784</v>
      </c>
      <c r="J70" s="138">
        <v>43447</v>
      </c>
      <c r="K70" s="382" t="s">
        <v>473</v>
      </c>
      <c r="L70" s="139">
        <v>107</v>
      </c>
      <c r="M70" s="139"/>
    </row>
    <row r="71" spans="8:13">
      <c r="H71" s="143"/>
      <c r="I71" s="137">
        <v>1765</v>
      </c>
      <c r="J71" s="138">
        <v>43445</v>
      </c>
      <c r="K71" s="145" t="s">
        <v>471</v>
      </c>
      <c r="L71" s="139"/>
      <c r="M71" s="139"/>
    </row>
    <row r="72" spans="8:13" ht="30">
      <c r="I72" s="137"/>
      <c r="J72" s="138">
        <v>43455</v>
      </c>
      <c r="K72" s="382" t="s">
        <v>494</v>
      </c>
      <c r="L72" s="139" t="s">
        <v>490</v>
      </c>
      <c r="M72" s="139"/>
    </row>
    <row r="73" spans="8:13" ht="30">
      <c r="I73" s="137"/>
      <c r="J73" s="138" t="s">
        <v>493</v>
      </c>
      <c r="K73" s="382" t="s">
        <v>494</v>
      </c>
      <c r="L73" s="139" t="s">
        <v>490</v>
      </c>
      <c r="M73" s="139"/>
    </row>
    <row r="74" spans="8:13" ht="30">
      <c r="I74" s="137"/>
      <c r="J74" s="138">
        <v>43458</v>
      </c>
      <c r="K74" s="382" t="s">
        <v>494</v>
      </c>
      <c r="L74" s="139" t="s">
        <v>490</v>
      </c>
      <c r="M74" s="139"/>
    </row>
    <row r="75" spans="8:13" ht="30">
      <c r="I75" s="137"/>
      <c r="J75" s="138">
        <v>43437</v>
      </c>
      <c r="K75" s="382" t="s">
        <v>494</v>
      </c>
      <c r="L75" s="139" t="s">
        <v>496</v>
      </c>
      <c r="M75" s="139"/>
    </row>
    <row r="76" spans="8:13" ht="30">
      <c r="I76" s="137"/>
      <c r="J76" s="138">
        <v>43440</v>
      </c>
      <c r="K76" s="382" t="s">
        <v>494</v>
      </c>
      <c r="L76" s="139" t="s">
        <v>496</v>
      </c>
      <c r="M76" s="139"/>
    </row>
    <row r="77" spans="8:13" ht="30">
      <c r="I77" s="137"/>
      <c r="J77" s="138">
        <v>43462</v>
      </c>
      <c r="K77" s="382" t="s">
        <v>494</v>
      </c>
      <c r="L77" s="139" t="s">
        <v>490</v>
      </c>
      <c r="M77" s="139"/>
    </row>
    <row r="78" spans="8:13">
      <c r="I78" s="137"/>
      <c r="J78" s="138"/>
      <c r="K78" s="145" t="s">
        <v>497</v>
      </c>
      <c r="L78" s="139" t="s">
        <v>105</v>
      </c>
      <c r="M78" s="139"/>
    </row>
    <row r="79" spans="8:13">
      <c r="I79" s="514"/>
      <c r="J79" s="138"/>
      <c r="K79" s="145"/>
      <c r="L79" s="515"/>
      <c r="M79" s="516"/>
    </row>
    <row r="80" spans="8:13">
      <c r="I80" s="514"/>
      <c r="J80" s="138"/>
      <c r="K80" s="145"/>
      <c r="L80" s="515"/>
      <c r="M80" s="516"/>
    </row>
    <row r="81" spans="9:13" ht="75">
      <c r="I81" s="146" t="s">
        <v>604</v>
      </c>
      <c r="J81" s="147" t="s">
        <v>601</v>
      </c>
      <c r="K81" s="503" t="s">
        <v>603</v>
      </c>
      <c r="L81" s="505" t="s">
        <v>605</v>
      </c>
      <c r="M81" s="506"/>
    </row>
    <row r="82" spans="9:13" ht="47.25" customHeight="1">
      <c r="I82" s="80"/>
      <c r="J82" s="147" t="s">
        <v>601</v>
      </c>
      <c r="K82" s="150" t="s">
        <v>73</v>
      </c>
      <c r="L82" s="146" t="s">
        <v>74</v>
      </c>
      <c r="M82" s="146"/>
    </row>
    <row r="83" spans="9:13" ht="25.5">
      <c r="I83" s="80"/>
      <c r="J83" s="147" t="s">
        <v>601</v>
      </c>
      <c r="K83" s="151" t="s">
        <v>4</v>
      </c>
      <c r="L83" s="152" t="s">
        <v>5</v>
      </c>
      <c r="M83" s="80"/>
    </row>
    <row r="84" spans="9:13" ht="24.75" customHeight="1">
      <c r="I84" s="80"/>
      <c r="J84" s="147" t="s">
        <v>601</v>
      </c>
      <c r="K84" s="153" t="s">
        <v>75</v>
      </c>
      <c r="L84" s="154" t="s">
        <v>76</v>
      </c>
      <c r="M84" s="80"/>
    </row>
    <row r="85" spans="9:13" ht="51">
      <c r="I85" s="80"/>
      <c r="J85" s="147" t="s">
        <v>601</v>
      </c>
      <c r="K85" s="153" t="s">
        <v>6</v>
      </c>
      <c r="L85" s="155" t="s">
        <v>7</v>
      </c>
      <c r="M85" s="154"/>
    </row>
    <row r="86" spans="9:13" ht="51.75" customHeight="1">
      <c r="I86" s="80"/>
      <c r="J86" s="147" t="s">
        <v>601</v>
      </c>
      <c r="K86" s="153" t="s">
        <v>8</v>
      </c>
      <c r="L86" s="155" t="s">
        <v>7</v>
      </c>
      <c r="M86" s="80"/>
    </row>
    <row r="87" spans="9:13" ht="52.5" customHeight="1">
      <c r="I87" s="80"/>
      <c r="J87" s="147" t="s">
        <v>601</v>
      </c>
      <c r="K87" s="156" t="s">
        <v>9</v>
      </c>
      <c r="L87" s="152" t="s">
        <v>10</v>
      </c>
      <c r="M87" s="155"/>
    </row>
    <row r="88" spans="9:13" ht="31.5" customHeight="1">
      <c r="I88" s="80"/>
      <c r="J88" s="147" t="s">
        <v>601</v>
      </c>
      <c r="K88" s="156" t="s">
        <v>11</v>
      </c>
      <c r="L88" s="152" t="s">
        <v>12</v>
      </c>
      <c r="M88" s="80"/>
    </row>
    <row r="89" spans="9:13" ht="39" customHeight="1">
      <c r="I89" s="80"/>
      <c r="J89" s="147" t="s">
        <v>601</v>
      </c>
      <c r="K89" s="156" t="s">
        <v>13</v>
      </c>
      <c r="L89" s="152" t="s">
        <v>14</v>
      </c>
      <c r="M89" s="80"/>
    </row>
    <row r="90" spans="9:13" ht="40.5" customHeight="1">
      <c r="I90" s="80"/>
      <c r="J90" s="147" t="s">
        <v>601</v>
      </c>
      <c r="K90" s="156" t="s">
        <v>15</v>
      </c>
      <c r="L90" s="152" t="s">
        <v>16</v>
      </c>
      <c r="M90" s="80"/>
    </row>
    <row r="91" spans="9:13" ht="45.75">
      <c r="I91" s="80"/>
      <c r="J91" s="147" t="s">
        <v>601</v>
      </c>
      <c r="K91" s="156" t="s">
        <v>17</v>
      </c>
      <c r="L91" s="152" t="s">
        <v>18</v>
      </c>
      <c r="M91" s="80"/>
    </row>
    <row r="92" spans="9:13" ht="51.75" customHeight="1">
      <c r="I92" s="80"/>
      <c r="J92" s="147" t="s">
        <v>601</v>
      </c>
      <c r="K92" s="153" t="s">
        <v>77</v>
      </c>
      <c r="L92" s="155" t="s">
        <v>20</v>
      </c>
      <c r="M92" s="80"/>
    </row>
    <row r="93" spans="9:13" ht="45">
      <c r="I93" s="80"/>
      <c r="J93" s="147" t="s">
        <v>601</v>
      </c>
      <c r="K93" s="84" t="s">
        <v>22</v>
      </c>
      <c r="L93" s="155" t="s">
        <v>20</v>
      </c>
      <c r="M93" s="80"/>
    </row>
    <row r="94" spans="9:13" ht="45.75">
      <c r="I94" s="80"/>
      <c r="J94" s="147" t="s">
        <v>601</v>
      </c>
      <c r="K94" s="153" t="s">
        <v>23</v>
      </c>
      <c r="L94" s="155" t="s">
        <v>20</v>
      </c>
      <c r="M94" s="80"/>
    </row>
    <row r="95" spans="9:13" ht="48" customHeight="1">
      <c r="I95" s="80"/>
      <c r="J95" s="147" t="s">
        <v>601</v>
      </c>
      <c r="K95" s="156" t="s">
        <v>24</v>
      </c>
      <c r="L95" s="152" t="s">
        <v>25</v>
      </c>
      <c r="M95" s="80"/>
    </row>
    <row r="96" spans="9:13" ht="66.75">
      <c r="I96" s="80"/>
      <c r="J96" s="147" t="s">
        <v>601</v>
      </c>
      <c r="K96" s="157" t="s">
        <v>26</v>
      </c>
      <c r="L96" s="155" t="s">
        <v>27</v>
      </c>
      <c r="M96" s="80"/>
    </row>
    <row r="97" spans="9:13" ht="68.25" customHeight="1">
      <c r="I97" s="80"/>
      <c r="J97" s="92" t="s">
        <v>602</v>
      </c>
      <c r="K97" s="156" t="s">
        <v>28</v>
      </c>
      <c r="L97" s="152" t="s">
        <v>29</v>
      </c>
      <c r="M97" s="80"/>
    </row>
  </sheetData>
  <sheetProtection sheet="1" objects="1" scenarios="1"/>
  <mergeCells count="19">
    <mergeCell ref="F15:F16"/>
    <mergeCell ref="I10:J10"/>
    <mergeCell ref="I13:L13"/>
    <mergeCell ref="C5:D5"/>
    <mergeCell ref="C6:D6"/>
    <mergeCell ref="D7:E7"/>
    <mergeCell ref="I9:J9"/>
    <mergeCell ref="I11:J11"/>
    <mergeCell ref="B15:B16"/>
    <mergeCell ref="C15:D15"/>
    <mergeCell ref="E15:E16"/>
    <mergeCell ref="C16:D16"/>
    <mergeCell ref="B17:B23"/>
    <mergeCell ref="C17:D17"/>
    <mergeCell ref="L81:M81"/>
    <mergeCell ref="D37:E37"/>
    <mergeCell ref="B24:B25"/>
    <mergeCell ref="B33:D33"/>
    <mergeCell ref="B34:D34"/>
  </mergeCells>
  <pageMargins left="0.31496062992125984" right="0.31496062992125984" top="0.35433070866141736" bottom="0.35433070866141736" header="0" footer="0"/>
  <pageSetup paperSize="9" orientation="landscape" verticalDpi="0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>
  <sheetPr>
    <tabColor rgb="FFFFC000"/>
  </sheetPr>
  <dimension ref="B1:M118"/>
  <sheetViews>
    <sheetView tabSelected="1" zoomScale="115" zoomScaleNormal="115" workbookViewId="0">
      <selection sqref="A1:XFD1048576"/>
    </sheetView>
  </sheetViews>
  <sheetFormatPr defaultRowHeight="15"/>
  <cols>
    <col min="1" max="1" width="4.28515625" style="62" customWidth="1"/>
    <col min="2" max="2" width="6.5703125" style="62" customWidth="1"/>
    <col min="3" max="3" width="39" style="62" customWidth="1"/>
    <col min="4" max="4" width="60.7109375" style="62" customWidth="1"/>
    <col min="5" max="5" width="19.7109375" style="62" customWidth="1"/>
    <col min="6" max="6" width="8.140625" style="62" customWidth="1"/>
    <col min="7" max="7" width="3.85546875" style="62" customWidth="1"/>
    <col min="8" max="8" width="3.140625" style="62" customWidth="1"/>
    <col min="9" max="9" width="9.140625" style="62"/>
    <col min="10" max="10" width="12.140625" style="62" customWidth="1"/>
    <col min="11" max="11" width="82.140625" style="62" customWidth="1"/>
    <col min="12" max="12" width="13.5703125" style="62" customWidth="1"/>
    <col min="13" max="256" width="9.140625" style="62"/>
    <col min="257" max="257" width="4.28515625" style="62" customWidth="1"/>
    <col min="258" max="258" width="6.5703125" style="62" customWidth="1"/>
    <col min="259" max="259" width="39" style="62" customWidth="1"/>
    <col min="260" max="260" width="60.7109375" style="62" customWidth="1"/>
    <col min="261" max="261" width="19.7109375" style="62" customWidth="1"/>
    <col min="262" max="262" width="6.85546875" style="62" customWidth="1"/>
    <col min="263" max="263" width="3.85546875" style="62" customWidth="1"/>
    <col min="264" max="264" width="3.140625" style="62" customWidth="1"/>
    <col min="265" max="265" width="9.140625" style="62"/>
    <col min="266" max="266" width="10.28515625" style="62" customWidth="1"/>
    <col min="267" max="267" width="82.140625" style="62" customWidth="1"/>
    <col min="268" max="268" width="13.5703125" style="62" customWidth="1"/>
    <col min="269" max="512" width="9.140625" style="62"/>
    <col min="513" max="513" width="4.28515625" style="62" customWidth="1"/>
    <col min="514" max="514" width="6.5703125" style="62" customWidth="1"/>
    <col min="515" max="515" width="39" style="62" customWidth="1"/>
    <col min="516" max="516" width="60.7109375" style="62" customWidth="1"/>
    <col min="517" max="517" width="19.7109375" style="62" customWidth="1"/>
    <col min="518" max="518" width="6.85546875" style="62" customWidth="1"/>
    <col min="519" max="519" width="3.85546875" style="62" customWidth="1"/>
    <col min="520" max="520" width="3.140625" style="62" customWidth="1"/>
    <col min="521" max="521" width="9.140625" style="62"/>
    <col min="522" max="522" width="10.28515625" style="62" customWidth="1"/>
    <col min="523" max="523" width="82.140625" style="62" customWidth="1"/>
    <col min="524" max="524" width="13.5703125" style="62" customWidth="1"/>
    <col min="525" max="768" width="9.140625" style="62"/>
    <col min="769" max="769" width="4.28515625" style="62" customWidth="1"/>
    <col min="770" max="770" width="6.5703125" style="62" customWidth="1"/>
    <col min="771" max="771" width="39" style="62" customWidth="1"/>
    <col min="772" max="772" width="60.7109375" style="62" customWidth="1"/>
    <col min="773" max="773" width="19.7109375" style="62" customWidth="1"/>
    <col min="774" max="774" width="6.85546875" style="62" customWidth="1"/>
    <col min="775" max="775" width="3.85546875" style="62" customWidth="1"/>
    <col min="776" max="776" width="3.140625" style="62" customWidth="1"/>
    <col min="777" max="777" width="9.140625" style="62"/>
    <col min="778" max="778" width="10.28515625" style="62" customWidth="1"/>
    <col min="779" max="779" width="82.140625" style="62" customWidth="1"/>
    <col min="780" max="780" width="13.5703125" style="62" customWidth="1"/>
    <col min="781" max="1024" width="9.140625" style="62"/>
    <col min="1025" max="1025" width="4.28515625" style="62" customWidth="1"/>
    <col min="1026" max="1026" width="6.5703125" style="62" customWidth="1"/>
    <col min="1027" max="1027" width="39" style="62" customWidth="1"/>
    <col min="1028" max="1028" width="60.7109375" style="62" customWidth="1"/>
    <col min="1029" max="1029" width="19.7109375" style="62" customWidth="1"/>
    <col min="1030" max="1030" width="6.85546875" style="62" customWidth="1"/>
    <col min="1031" max="1031" width="3.85546875" style="62" customWidth="1"/>
    <col min="1032" max="1032" width="3.140625" style="62" customWidth="1"/>
    <col min="1033" max="1033" width="9.140625" style="62"/>
    <col min="1034" max="1034" width="10.28515625" style="62" customWidth="1"/>
    <col min="1035" max="1035" width="82.140625" style="62" customWidth="1"/>
    <col min="1036" max="1036" width="13.5703125" style="62" customWidth="1"/>
    <col min="1037" max="1280" width="9.140625" style="62"/>
    <col min="1281" max="1281" width="4.28515625" style="62" customWidth="1"/>
    <col min="1282" max="1282" width="6.5703125" style="62" customWidth="1"/>
    <col min="1283" max="1283" width="39" style="62" customWidth="1"/>
    <col min="1284" max="1284" width="60.7109375" style="62" customWidth="1"/>
    <col min="1285" max="1285" width="19.7109375" style="62" customWidth="1"/>
    <col min="1286" max="1286" width="6.85546875" style="62" customWidth="1"/>
    <col min="1287" max="1287" width="3.85546875" style="62" customWidth="1"/>
    <col min="1288" max="1288" width="3.140625" style="62" customWidth="1"/>
    <col min="1289" max="1289" width="9.140625" style="62"/>
    <col min="1290" max="1290" width="10.28515625" style="62" customWidth="1"/>
    <col min="1291" max="1291" width="82.140625" style="62" customWidth="1"/>
    <col min="1292" max="1292" width="13.5703125" style="62" customWidth="1"/>
    <col min="1293" max="1536" width="9.140625" style="62"/>
    <col min="1537" max="1537" width="4.28515625" style="62" customWidth="1"/>
    <col min="1538" max="1538" width="6.5703125" style="62" customWidth="1"/>
    <col min="1539" max="1539" width="39" style="62" customWidth="1"/>
    <col min="1540" max="1540" width="60.7109375" style="62" customWidth="1"/>
    <col min="1541" max="1541" width="19.7109375" style="62" customWidth="1"/>
    <col min="1542" max="1542" width="6.85546875" style="62" customWidth="1"/>
    <col min="1543" max="1543" width="3.85546875" style="62" customWidth="1"/>
    <col min="1544" max="1544" width="3.140625" style="62" customWidth="1"/>
    <col min="1545" max="1545" width="9.140625" style="62"/>
    <col min="1546" max="1546" width="10.28515625" style="62" customWidth="1"/>
    <col min="1547" max="1547" width="82.140625" style="62" customWidth="1"/>
    <col min="1548" max="1548" width="13.5703125" style="62" customWidth="1"/>
    <col min="1549" max="1792" width="9.140625" style="62"/>
    <col min="1793" max="1793" width="4.28515625" style="62" customWidth="1"/>
    <col min="1794" max="1794" width="6.5703125" style="62" customWidth="1"/>
    <col min="1795" max="1795" width="39" style="62" customWidth="1"/>
    <col min="1796" max="1796" width="60.7109375" style="62" customWidth="1"/>
    <col min="1797" max="1797" width="19.7109375" style="62" customWidth="1"/>
    <col min="1798" max="1798" width="6.85546875" style="62" customWidth="1"/>
    <col min="1799" max="1799" width="3.85546875" style="62" customWidth="1"/>
    <col min="1800" max="1800" width="3.140625" style="62" customWidth="1"/>
    <col min="1801" max="1801" width="9.140625" style="62"/>
    <col min="1802" max="1802" width="10.28515625" style="62" customWidth="1"/>
    <col min="1803" max="1803" width="82.140625" style="62" customWidth="1"/>
    <col min="1804" max="1804" width="13.5703125" style="62" customWidth="1"/>
    <col min="1805" max="2048" width="9.140625" style="62"/>
    <col min="2049" max="2049" width="4.28515625" style="62" customWidth="1"/>
    <col min="2050" max="2050" width="6.5703125" style="62" customWidth="1"/>
    <col min="2051" max="2051" width="39" style="62" customWidth="1"/>
    <col min="2052" max="2052" width="60.7109375" style="62" customWidth="1"/>
    <col min="2053" max="2053" width="19.7109375" style="62" customWidth="1"/>
    <col min="2054" max="2054" width="6.85546875" style="62" customWidth="1"/>
    <col min="2055" max="2055" width="3.85546875" style="62" customWidth="1"/>
    <col min="2056" max="2056" width="3.140625" style="62" customWidth="1"/>
    <col min="2057" max="2057" width="9.140625" style="62"/>
    <col min="2058" max="2058" width="10.28515625" style="62" customWidth="1"/>
    <col min="2059" max="2059" width="82.140625" style="62" customWidth="1"/>
    <col min="2060" max="2060" width="13.5703125" style="62" customWidth="1"/>
    <col min="2061" max="2304" width="9.140625" style="62"/>
    <col min="2305" max="2305" width="4.28515625" style="62" customWidth="1"/>
    <col min="2306" max="2306" width="6.5703125" style="62" customWidth="1"/>
    <col min="2307" max="2307" width="39" style="62" customWidth="1"/>
    <col min="2308" max="2308" width="60.7109375" style="62" customWidth="1"/>
    <col min="2309" max="2309" width="19.7109375" style="62" customWidth="1"/>
    <col min="2310" max="2310" width="6.85546875" style="62" customWidth="1"/>
    <col min="2311" max="2311" width="3.85546875" style="62" customWidth="1"/>
    <col min="2312" max="2312" width="3.140625" style="62" customWidth="1"/>
    <col min="2313" max="2313" width="9.140625" style="62"/>
    <col min="2314" max="2314" width="10.28515625" style="62" customWidth="1"/>
    <col min="2315" max="2315" width="82.140625" style="62" customWidth="1"/>
    <col min="2316" max="2316" width="13.5703125" style="62" customWidth="1"/>
    <col min="2317" max="2560" width="9.140625" style="62"/>
    <col min="2561" max="2561" width="4.28515625" style="62" customWidth="1"/>
    <col min="2562" max="2562" width="6.5703125" style="62" customWidth="1"/>
    <col min="2563" max="2563" width="39" style="62" customWidth="1"/>
    <col min="2564" max="2564" width="60.7109375" style="62" customWidth="1"/>
    <col min="2565" max="2565" width="19.7109375" style="62" customWidth="1"/>
    <col min="2566" max="2566" width="6.85546875" style="62" customWidth="1"/>
    <col min="2567" max="2567" width="3.85546875" style="62" customWidth="1"/>
    <col min="2568" max="2568" width="3.140625" style="62" customWidth="1"/>
    <col min="2569" max="2569" width="9.140625" style="62"/>
    <col min="2570" max="2570" width="10.28515625" style="62" customWidth="1"/>
    <col min="2571" max="2571" width="82.140625" style="62" customWidth="1"/>
    <col min="2572" max="2572" width="13.5703125" style="62" customWidth="1"/>
    <col min="2573" max="2816" width="9.140625" style="62"/>
    <col min="2817" max="2817" width="4.28515625" style="62" customWidth="1"/>
    <col min="2818" max="2818" width="6.5703125" style="62" customWidth="1"/>
    <col min="2819" max="2819" width="39" style="62" customWidth="1"/>
    <col min="2820" max="2820" width="60.7109375" style="62" customWidth="1"/>
    <col min="2821" max="2821" width="19.7109375" style="62" customWidth="1"/>
    <col min="2822" max="2822" width="6.85546875" style="62" customWidth="1"/>
    <col min="2823" max="2823" width="3.85546875" style="62" customWidth="1"/>
    <col min="2824" max="2824" width="3.140625" style="62" customWidth="1"/>
    <col min="2825" max="2825" width="9.140625" style="62"/>
    <col min="2826" max="2826" width="10.28515625" style="62" customWidth="1"/>
    <col min="2827" max="2827" width="82.140625" style="62" customWidth="1"/>
    <col min="2828" max="2828" width="13.5703125" style="62" customWidth="1"/>
    <col min="2829" max="3072" width="9.140625" style="62"/>
    <col min="3073" max="3073" width="4.28515625" style="62" customWidth="1"/>
    <col min="3074" max="3074" width="6.5703125" style="62" customWidth="1"/>
    <col min="3075" max="3075" width="39" style="62" customWidth="1"/>
    <col min="3076" max="3076" width="60.7109375" style="62" customWidth="1"/>
    <col min="3077" max="3077" width="19.7109375" style="62" customWidth="1"/>
    <col min="3078" max="3078" width="6.85546875" style="62" customWidth="1"/>
    <col min="3079" max="3079" width="3.85546875" style="62" customWidth="1"/>
    <col min="3080" max="3080" width="3.140625" style="62" customWidth="1"/>
    <col min="3081" max="3081" width="9.140625" style="62"/>
    <col min="3082" max="3082" width="10.28515625" style="62" customWidth="1"/>
    <col min="3083" max="3083" width="82.140625" style="62" customWidth="1"/>
    <col min="3084" max="3084" width="13.5703125" style="62" customWidth="1"/>
    <col min="3085" max="3328" width="9.140625" style="62"/>
    <col min="3329" max="3329" width="4.28515625" style="62" customWidth="1"/>
    <col min="3330" max="3330" width="6.5703125" style="62" customWidth="1"/>
    <col min="3331" max="3331" width="39" style="62" customWidth="1"/>
    <col min="3332" max="3332" width="60.7109375" style="62" customWidth="1"/>
    <col min="3333" max="3333" width="19.7109375" style="62" customWidth="1"/>
    <col min="3334" max="3334" width="6.85546875" style="62" customWidth="1"/>
    <col min="3335" max="3335" width="3.85546875" style="62" customWidth="1"/>
    <col min="3336" max="3336" width="3.140625" style="62" customWidth="1"/>
    <col min="3337" max="3337" width="9.140625" style="62"/>
    <col min="3338" max="3338" width="10.28515625" style="62" customWidth="1"/>
    <col min="3339" max="3339" width="82.140625" style="62" customWidth="1"/>
    <col min="3340" max="3340" width="13.5703125" style="62" customWidth="1"/>
    <col min="3341" max="3584" width="9.140625" style="62"/>
    <col min="3585" max="3585" width="4.28515625" style="62" customWidth="1"/>
    <col min="3586" max="3586" width="6.5703125" style="62" customWidth="1"/>
    <col min="3587" max="3587" width="39" style="62" customWidth="1"/>
    <col min="3588" max="3588" width="60.7109375" style="62" customWidth="1"/>
    <col min="3589" max="3589" width="19.7109375" style="62" customWidth="1"/>
    <col min="3590" max="3590" width="6.85546875" style="62" customWidth="1"/>
    <col min="3591" max="3591" width="3.85546875" style="62" customWidth="1"/>
    <col min="3592" max="3592" width="3.140625" style="62" customWidth="1"/>
    <col min="3593" max="3593" width="9.140625" style="62"/>
    <col min="3594" max="3594" width="10.28515625" style="62" customWidth="1"/>
    <col min="3595" max="3595" width="82.140625" style="62" customWidth="1"/>
    <col min="3596" max="3596" width="13.5703125" style="62" customWidth="1"/>
    <col min="3597" max="3840" width="9.140625" style="62"/>
    <col min="3841" max="3841" width="4.28515625" style="62" customWidth="1"/>
    <col min="3842" max="3842" width="6.5703125" style="62" customWidth="1"/>
    <col min="3843" max="3843" width="39" style="62" customWidth="1"/>
    <col min="3844" max="3844" width="60.7109375" style="62" customWidth="1"/>
    <col min="3845" max="3845" width="19.7109375" style="62" customWidth="1"/>
    <col min="3846" max="3846" width="6.85546875" style="62" customWidth="1"/>
    <col min="3847" max="3847" width="3.85546875" style="62" customWidth="1"/>
    <col min="3848" max="3848" width="3.140625" style="62" customWidth="1"/>
    <col min="3849" max="3849" width="9.140625" style="62"/>
    <col min="3850" max="3850" width="10.28515625" style="62" customWidth="1"/>
    <col min="3851" max="3851" width="82.140625" style="62" customWidth="1"/>
    <col min="3852" max="3852" width="13.5703125" style="62" customWidth="1"/>
    <col min="3853" max="4096" width="9.140625" style="62"/>
    <col min="4097" max="4097" width="4.28515625" style="62" customWidth="1"/>
    <col min="4098" max="4098" width="6.5703125" style="62" customWidth="1"/>
    <col min="4099" max="4099" width="39" style="62" customWidth="1"/>
    <col min="4100" max="4100" width="60.7109375" style="62" customWidth="1"/>
    <col min="4101" max="4101" width="19.7109375" style="62" customWidth="1"/>
    <col min="4102" max="4102" width="6.85546875" style="62" customWidth="1"/>
    <col min="4103" max="4103" width="3.85546875" style="62" customWidth="1"/>
    <col min="4104" max="4104" width="3.140625" style="62" customWidth="1"/>
    <col min="4105" max="4105" width="9.140625" style="62"/>
    <col min="4106" max="4106" width="10.28515625" style="62" customWidth="1"/>
    <col min="4107" max="4107" width="82.140625" style="62" customWidth="1"/>
    <col min="4108" max="4108" width="13.5703125" style="62" customWidth="1"/>
    <col min="4109" max="4352" width="9.140625" style="62"/>
    <col min="4353" max="4353" width="4.28515625" style="62" customWidth="1"/>
    <col min="4354" max="4354" width="6.5703125" style="62" customWidth="1"/>
    <col min="4355" max="4355" width="39" style="62" customWidth="1"/>
    <col min="4356" max="4356" width="60.7109375" style="62" customWidth="1"/>
    <col min="4357" max="4357" width="19.7109375" style="62" customWidth="1"/>
    <col min="4358" max="4358" width="6.85546875" style="62" customWidth="1"/>
    <col min="4359" max="4359" width="3.85546875" style="62" customWidth="1"/>
    <col min="4360" max="4360" width="3.140625" style="62" customWidth="1"/>
    <col min="4361" max="4361" width="9.140625" style="62"/>
    <col min="4362" max="4362" width="10.28515625" style="62" customWidth="1"/>
    <col min="4363" max="4363" width="82.140625" style="62" customWidth="1"/>
    <col min="4364" max="4364" width="13.5703125" style="62" customWidth="1"/>
    <col min="4365" max="4608" width="9.140625" style="62"/>
    <col min="4609" max="4609" width="4.28515625" style="62" customWidth="1"/>
    <col min="4610" max="4610" width="6.5703125" style="62" customWidth="1"/>
    <col min="4611" max="4611" width="39" style="62" customWidth="1"/>
    <col min="4612" max="4612" width="60.7109375" style="62" customWidth="1"/>
    <col min="4613" max="4613" width="19.7109375" style="62" customWidth="1"/>
    <col min="4614" max="4614" width="6.85546875" style="62" customWidth="1"/>
    <col min="4615" max="4615" width="3.85546875" style="62" customWidth="1"/>
    <col min="4616" max="4616" width="3.140625" style="62" customWidth="1"/>
    <col min="4617" max="4617" width="9.140625" style="62"/>
    <col min="4618" max="4618" width="10.28515625" style="62" customWidth="1"/>
    <col min="4619" max="4619" width="82.140625" style="62" customWidth="1"/>
    <col min="4620" max="4620" width="13.5703125" style="62" customWidth="1"/>
    <col min="4621" max="4864" width="9.140625" style="62"/>
    <col min="4865" max="4865" width="4.28515625" style="62" customWidth="1"/>
    <col min="4866" max="4866" width="6.5703125" style="62" customWidth="1"/>
    <col min="4867" max="4867" width="39" style="62" customWidth="1"/>
    <col min="4868" max="4868" width="60.7109375" style="62" customWidth="1"/>
    <col min="4869" max="4869" width="19.7109375" style="62" customWidth="1"/>
    <col min="4870" max="4870" width="6.85546875" style="62" customWidth="1"/>
    <col min="4871" max="4871" width="3.85546875" style="62" customWidth="1"/>
    <col min="4872" max="4872" width="3.140625" style="62" customWidth="1"/>
    <col min="4873" max="4873" width="9.140625" style="62"/>
    <col min="4874" max="4874" width="10.28515625" style="62" customWidth="1"/>
    <col min="4875" max="4875" width="82.140625" style="62" customWidth="1"/>
    <col min="4876" max="4876" width="13.5703125" style="62" customWidth="1"/>
    <col min="4877" max="5120" width="9.140625" style="62"/>
    <col min="5121" max="5121" width="4.28515625" style="62" customWidth="1"/>
    <col min="5122" max="5122" width="6.5703125" style="62" customWidth="1"/>
    <col min="5123" max="5123" width="39" style="62" customWidth="1"/>
    <col min="5124" max="5124" width="60.7109375" style="62" customWidth="1"/>
    <col min="5125" max="5125" width="19.7109375" style="62" customWidth="1"/>
    <col min="5126" max="5126" width="6.85546875" style="62" customWidth="1"/>
    <col min="5127" max="5127" width="3.85546875" style="62" customWidth="1"/>
    <col min="5128" max="5128" width="3.140625" style="62" customWidth="1"/>
    <col min="5129" max="5129" width="9.140625" style="62"/>
    <col min="5130" max="5130" width="10.28515625" style="62" customWidth="1"/>
    <col min="5131" max="5131" width="82.140625" style="62" customWidth="1"/>
    <col min="5132" max="5132" width="13.5703125" style="62" customWidth="1"/>
    <col min="5133" max="5376" width="9.140625" style="62"/>
    <col min="5377" max="5377" width="4.28515625" style="62" customWidth="1"/>
    <col min="5378" max="5378" width="6.5703125" style="62" customWidth="1"/>
    <col min="5379" max="5379" width="39" style="62" customWidth="1"/>
    <col min="5380" max="5380" width="60.7109375" style="62" customWidth="1"/>
    <col min="5381" max="5381" width="19.7109375" style="62" customWidth="1"/>
    <col min="5382" max="5382" width="6.85546875" style="62" customWidth="1"/>
    <col min="5383" max="5383" width="3.85546875" style="62" customWidth="1"/>
    <col min="5384" max="5384" width="3.140625" style="62" customWidth="1"/>
    <col min="5385" max="5385" width="9.140625" style="62"/>
    <col min="5386" max="5386" width="10.28515625" style="62" customWidth="1"/>
    <col min="5387" max="5387" width="82.140625" style="62" customWidth="1"/>
    <col min="5388" max="5388" width="13.5703125" style="62" customWidth="1"/>
    <col min="5389" max="5632" width="9.140625" style="62"/>
    <col min="5633" max="5633" width="4.28515625" style="62" customWidth="1"/>
    <col min="5634" max="5634" width="6.5703125" style="62" customWidth="1"/>
    <col min="5635" max="5635" width="39" style="62" customWidth="1"/>
    <col min="5636" max="5636" width="60.7109375" style="62" customWidth="1"/>
    <col min="5637" max="5637" width="19.7109375" style="62" customWidth="1"/>
    <col min="5638" max="5638" width="6.85546875" style="62" customWidth="1"/>
    <col min="5639" max="5639" width="3.85546875" style="62" customWidth="1"/>
    <col min="5640" max="5640" width="3.140625" style="62" customWidth="1"/>
    <col min="5641" max="5641" width="9.140625" style="62"/>
    <col min="5642" max="5642" width="10.28515625" style="62" customWidth="1"/>
    <col min="5643" max="5643" width="82.140625" style="62" customWidth="1"/>
    <col min="5644" max="5644" width="13.5703125" style="62" customWidth="1"/>
    <col min="5645" max="5888" width="9.140625" style="62"/>
    <col min="5889" max="5889" width="4.28515625" style="62" customWidth="1"/>
    <col min="5890" max="5890" width="6.5703125" style="62" customWidth="1"/>
    <col min="5891" max="5891" width="39" style="62" customWidth="1"/>
    <col min="5892" max="5892" width="60.7109375" style="62" customWidth="1"/>
    <col min="5893" max="5893" width="19.7109375" style="62" customWidth="1"/>
    <col min="5894" max="5894" width="6.85546875" style="62" customWidth="1"/>
    <col min="5895" max="5895" width="3.85546875" style="62" customWidth="1"/>
    <col min="5896" max="5896" width="3.140625" style="62" customWidth="1"/>
    <col min="5897" max="5897" width="9.140625" style="62"/>
    <col min="5898" max="5898" width="10.28515625" style="62" customWidth="1"/>
    <col min="5899" max="5899" width="82.140625" style="62" customWidth="1"/>
    <col min="5900" max="5900" width="13.5703125" style="62" customWidth="1"/>
    <col min="5901" max="6144" width="9.140625" style="62"/>
    <col min="6145" max="6145" width="4.28515625" style="62" customWidth="1"/>
    <col min="6146" max="6146" width="6.5703125" style="62" customWidth="1"/>
    <col min="6147" max="6147" width="39" style="62" customWidth="1"/>
    <col min="6148" max="6148" width="60.7109375" style="62" customWidth="1"/>
    <col min="6149" max="6149" width="19.7109375" style="62" customWidth="1"/>
    <col min="6150" max="6150" width="6.85546875" style="62" customWidth="1"/>
    <col min="6151" max="6151" width="3.85546875" style="62" customWidth="1"/>
    <col min="6152" max="6152" width="3.140625" style="62" customWidth="1"/>
    <col min="6153" max="6153" width="9.140625" style="62"/>
    <col min="6154" max="6154" width="10.28515625" style="62" customWidth="1"/>
    <col min="6155" max="6155" width="82.140625" style="62" customWidth="1"/>
    <col min="6156" max="6156" width="13.5703125" style="62" customWidth="1"/>
    <col min="6157" max="6400" width="9.140625" style="62"/>
    <col min="6401" max="6401" width="4.28515625" style="62" customWidth="1"/>
    <col min="6402" max="6402" width="6.5703125" style="62" customWidth="1"/>
    <col min="6403" max="6403" width="39" style="62" customWidth="1"/>
    <col min="6404" max="6404" width="60.7109375" style="62" customWidth="1"/>
    <col min="6405" max="6405" width="19.7109375" style="62" customWidth="1"/>
    <col min="6406" max="6406" width="6.85546875" style="62" customWidth="1"/>
    <col min="6407" max="6407" width="3.85546875" style="62" customWidth="1"/>
    <col min="6408" max="6408" width="3.140625" style="62" customWidth="1"/>
    <col min="6409" max="6409" width="9.140625" style="62"/>
    <col min="6410" max="6410" width="10.28515625" style="62" customWidth="1"/>
    <col min="6411" max="6411" width="82.140625" style="62" customWidth="1"/>
    <col min="6412" max="6412" width="13.5703125" style="62" customWidth="1"/>
    <col min="6413" max="6656" width="9.140625" style="62"/>
    <col min="6657" max="6657" width="4.28515625" style="62" customWidth="1"/>
    <col min="6658" max="6658" width="6.5703125" style="62" customWidth="1"/>
    <col min="6659" max="6659" width="39" style="62" customWidth="1"/>
    <col min="6660" max="6660" width="60.7109375" style="62" customWidth="1"/>
    <col min="6661" max="6661" width="19.7109375" style="62" customWidth="1"/>
    <col min="6662" max="6662" width="6.85546875" style="62" customWidth="1"/>
    <col min="6663" max="6663" width="3.85546875" style="62" customWidth="1"/>
    <col min="6664" max="6664" width="3.140625" style="62" customWidth="1"/>
    <col min="6665" max="6665" width="9.140625" style="62"/>
    <col min="6666" max="6666" width="10.28515625" style="62" customWidth="1"/>
    <col min="6667" max="6667" width="82.140625" style="62" customWidth="1"/>
    <col min="6668" max="6668" width="13.5703125" style="62" customWidth="1"/>
    <col min="6669" max="6912" width="9.140625" style="62"/>
    <col min="6913" max="6913" width="4.28515625" style="62" customWidth="1"/>
    <col min="6914" max="6914" width="6.5703125" style="62" customWidth="1"/>
    <col min="6915" max="6915" width="39" style="62" customWidth="1"/>
    <col min="6916" max="6916" width="60.7109375" style="62" customWidth="1"/>
    <col min="6917" max="6917" width="19.7109375" style="62" customWidth="1"/>
    <col min="6918" max="6918" width="6.85546875" style="62" customWidth="1"/>
    <col min="6919" max="6919" width="3.85546875" style="62" customWidth="1"/>
    <col min="6920" max="6920" width="3.140625" style="62" customWidth="1"/>
    <col min="6921" max="6921" width="9.140625" style="62"/>
    <col min="6922" max="6922" width="10.28515625" style="62" customWidth="1"/>
    <col min="6923" max="6923" width="82.140625" style="62" customWidth="1"/>
    <col min="6924" max="6924" width="13.5703125" style="62" customWidth="1"/>
    <col min="6925" max="7168" width="9.140625" style="62"/>
    <col min="7169" max="7169" width="4.28515625" style="62" customWidth="1"/>
    <col min="7170" max="7170" width="6.5703125" style="62" customWidth="1"/>
    <col min="7171" max="7171" width="39" style="62" customWidth="1"/>
    <col min="7172" max="7172" width="60.7109375" style="62" customWidth="1"/>
    <col min="7173" max="7173" width="19.7109375" style="62" customWidth="1"/>
    <col min="7174" max="7174" width="6.85546875" style="62" customWidth="1"/>
    <col min="7175" max="7175" width="3.85546875" style="62" customWidth="1"/>
    <col min="7176" max="7176" width="3.140625" style="62" customWidth="1"/>
    <col min="7177" max="7177" width="9.140625" style="62"/>
    <col min="7178" max="7178" width="10.28515625" style="62" customWidth="1"/>
    <col min="7179" max="7179" width="82.140625" style="62" customWidth="1"/>
    <col min="7180" max="7180" width="13.5703125" style="62" customWidth="1"/>
    <col min="7181" max="7424" width="9.140625" style="62"/>
    <col min="7425" max="7425" width="4.28515625" style="62" customWidth="1"/>
    <col min="7426" max="7426" width="6.5703125" style="62" customWidth="1"/>
    <col min="7427" max="7427" width="39" style="62" customWidth="1"/>
    <col min="7428" max="7428" width="60.7109375" style="62" customWidth="1"/>
    <col min="7429" max="7429" width="19.7109375" style="62" customWidth="1"/>
    <col min="7430" max="7430" width="6.85546875" style="62" customWidth="1"/>
    <col min="7431" max="7431" width="3.85546875" style="62" customWidth="1"/>
    <col min="7432" max="7432" width="3.140625" style="62" customWidth="1"/>
    <col min="7433" max="7433" width="9.140625" style="62"/>
    <col min="7434" max="7434" width="10.28515625" style="62" customWidth="1"/>
    <col min="7435" max="7435" width="82.140625" style="62" customWidth="1"/>
    <col min="7436" max="7436" width="13.5703125" style="62" customWidth="1"/>
    <col min="7437" max="7680" width="9.140625" style="62"/>
    <col min="7681" max="7681" width="4.28515625" style="62" customWidth="1"/>
    <col min="7682" max="7682" width="6.5703125" style="62" customWidth="1"/>
    <col min="7683" max="7683" width="39" style="62" customWidth="1"/>
    <col min="7684" max="7684" width="60.7109375" style="62" customWidth="1"/>
    <col min="7685" max="7685" width="19.7109375" style="62" customWidth="1"/>
    <col min="7686" max="7686" width="6.85546875" style="62" customWidth="1"/>
    <col min="7687" max="7687" width="3.85546875" style="62" customWidth="1"/>
    <col min="7688" max="7688" width="3.140625" style="62" customWidth="1"/>
    <col min="7689" max="7689" width="9.140625" style="62"/>
    <col min="7690" max="7690" width="10.28515625" style="62" customWidth="1"/>
    <col min="7691" max="7691" width="82.140625" style="62" customWidth="1"/>
    <col min="7692" max="7692" width="13.5703125" style="62" customWidth="1"/>
    <col min="7693" max="7936" width="9.140625" style="62"/>
    <col min="7937" max="7937" width="4.28515625" style="62" customWidth="1"/>
    <col min="7938" max="7938" width="6.5703125" style="62" customWidth="1"/>
    <col min="7939" max="7939" width="39" style="62" customWidth="1"/>
    <col min="7940" max="7940" width="60.7109375" style="62" customWidth="1"/>
    <col min="7941" max="7941" width="19.7109375" style="62" customWidth="1"/>
    <col min="7942" max="7942" width="6.85546875" style="62" customWidth="1"/>
    <col min="7943" max="7943" width="3.85546875" style="62" customWidth="1"/>
    <col min="7944" max="7944" width="3.140625" style="62" customWidth="1"/>
    <col min="7945" max="7945" width="9.140625" style="62"/>
    <col min="7946" max="7946" width="10.28515625" style="62" customWidth="1"/>
    <col min="7947" max="7947" width="82.140625" style="62" customWidth="1"/>
    <col min="7948" max="7948" width="13.5703125" style="62" customWidth="1"/>
    <col min="7949" max="8192" width="9.140625" style="62"/>
    <col min="8193" max="8193" width="4.28515625" style="62" customWidth="1"/>
    <col min="8194" max="8194" width="6.5703125" style="62" customWidth="1"/>
    <col min="8195" max="8195" width="39" style="62" customWidth="1"/>
    <col min="8196" max="8196" width="60.7109375" style="62" customWidth="1"/>
    <col min="8197" max="8197" width="19.7109375" style="62" customWidth="1"/>
    <col min="8198" max="8198" width="6.85546875" style="62" customWidth="1"/>
    <col min="8199" max="8199" width="3.85546875" style="62" customWidth="1"/>
    <col min="8200" max="8200" width="3.140625" style="62" customWidth="1"/>
    <col min="8201" max="8201" width="9.140625" style="62"/>
    <col min="8202" max="8202" width="10.28515625" style="62" customWidth="1"/>
    <col min="8203" max="8203" width="82.140625" style="62" customWidth="1"/>
    <col min="8204" max="8204" width="13.5703125" style="62" customWidth="1"/>
    <col min="8205" max="8448" width="9.140625" style="62"/>
    <col min="8449" max="8449" width="4.28515625" style="62" customWidth="1"/>
    <col min="8450" max="8450" width="6.5703125" style="62" customWidth="1"/>
    <col min="8451" max="8451" width="39" style="62" customWidth="1"/>
    <col min="8452" max="8452" width="60.7109375" style="62" customWidth="1"/>
    <col min="8453" max="8453" width="19.7109375" style="62" customWidth="1"/>
    <col min="8454" max="8454" width="6.85546875" style="62" customWidth="1"/>
    <col min="8455" max="8455" width="3.85546875" style="62" customWidth="1"/>
    <col min="8456" max="8456" width="3.140625" style="62" customWidth="1"/>
    <col min="8457" max="8457" width="9.140625" style="62"/>
    <col min="8458" max="8458" width="10.28515625" style="62" customWidth="1"/>
    <col min="8459" max="8459" width="82.140625" style="62" customWidth="1"/>
    <col min="8460" max="8460" width="13.5703125" style="62" customWidth="1"/>
    <col min="8461" max="8704" width="9.140625" style="62"/>
    <col min="8705" max="8705" width="4.28515625" style="62" customWidth="1"/>
    <col min="8706" max="8706" width="6.5703125" style="62" customWidth="1"/>
    <col min="8707" max="8707" width="39" style="62" customWidth="1"/>
    <col min="8708" max="8708" width="60.7109375" style="62" customWidth="1"/>
    <col min="8709" max="8709" width="19.7109375" style="62" customWidth="1"/>
    <col min="8710" max="8710" width="6.85546875" style="62" customWidth="1"/>
    <col min="8711" max="8711" width="3.85546875" style="62" customWidth="1"/>
    <col min="8712" max="8712" width="3.140625" style="62" customWidth="1"/>
    <col min="8713" max="8713" width="9.140625" style="62"/>
    <col min="8714" max="8714" width="10.28515625" style="62" customWidth="1"/>
    <col min="8715" max="8715" width="82.140625" style="62" customWidth="1"/>
    <col min="8716" max="8716" width="13.5703125" style="62" customWidth="1"/>
    <col min="8717" max="8960" width="9.140625" style="62"/>
    <col min="8961" max="8961" width="4.28515625" style="62" customWidth="1"/>
    <col min="8962" max="8962" width="6.5703125" style="62" customWidth="1"/>
    <col min="8963" max="8963" width="39" style="62" customWidth="1"/>
    <col min="8964" max="8964" width="60.7109375" style="62" customWidth="1"/>
    <col min="8965" max="8965" width="19.7109375" style="62" customWidth="1"/>
    <col min="8966" max="8966" width="6.85546875" style="62" customWidth="1"/>
    <col min="8967" max="8967" width="3.85546875" style="62" customWidth="1"/>
    <col min="8968" max="8968" width="3.140625" style="62" customWidth="1"/>
    <col min="8969" max="8969" width="9.140625" style="62"/>
    <col min="8970" max="8970" width="10.28515625" style="62" customWidth="1"/>
    <col min="8971" max="8971" width="82.140625" style="62" customWidth="1"/>
    <col min="8972" max="8972" width="13.5703125" style="62" customWidth="1"/>
    <col min="8973" max="9216" width="9.140625" style="62"/>
    <col min="9217" max="9217" width="4.28515625" style="62" customWidth="1"/>
    <col min="9218" max="9218" width="6.5703125" style="62" customWidth="1"/>
    <col min="9219" max="9219" width="39" style="62" customWidth="1"/>
    <col min="9220" max="9220" width="60.7109375" style="62" customWidth="1"/>
    <col min="9221" max="9221" width="19.7109375" style="62" customWidth="1"/>
    <col min="9222" max="9222" width="6.85546875" style="62" customWidth="1"/>
    <col min="9223" max="9223" width="3.85546875" style="62" customWidth="1"/>
    <col min="9224" max="9224" width="3.140625" style="62" customWidth="1"/>
    <col min="9225" max="9225" width="9.140625" style="62"/>
    <col min="9226" max="9226" width="10.28515625" style="62" customWidth="1"/>
    <col min="9227" max="9227" width="82.140625" style="62" customWidth="1"/>
    <col min="9228" max="9228" width="13.5703125" style="62" customWidth="1"/>
    <col min="9229" max="9472" width="9.140625" style="62"/>
    <col min="9473" max="9473" width="4.28515625" style="62" customWidth="1"/>
    <col min="9474" max="9474" width="6.5703125" style="62" customWidth="1"/>
    <col min="9475" max="9475" width="39" style="62" customWidth="1"/>
    <col min="9476" max="9476" width="60.7109375" style="62" customWidth="1"/>
    <col min="9477" max="9477" width="19.7109375" style="62" customWidth="1"/>
    <col min="9478" max="9478" width="6.85546875" style="62" customWidth="1"/>
    <col min="9479" max="9479" width="3.85546875" style="62" customWidth="1"/>
    <col min="9480" max="9480" width="3.140625" style="62" customWidth="1"/>
    <col min="9481" max="9481" width="9.140625" style="62"/>
    <col min="9482" max="9482" width="10.28515625" style="62" customWidth="1"/>
    <col min="9483" max="9483" width="82.140625" style="62" customWidth="1"/>
    <col min="9484" max="9484" width="13.5703125" style="62" customWidth="1"/>
    <col min="9485" max="9728" width="9.140625" style="62"/>
    <col min="9729" max="9729" width="4.28515625" style="62" customWidth="1"/>
    <col min="9730" max="9730" width="6.5703125" style="62" customWidth="1"/>
    <col min="9731" max="9731" width="39" style="62" customWidth="1"/>
    <col min="9732" max="9732" width="60.7109375" style="62" customWidth="1"/>
    <col min="9733" max="9733" width="19.7109375" style="62" customWidth="1"/>
    <col min="9734" max="9734" width="6.85546875" style="62" customWidth="1"/>
    <col min="9735" max="9735" width="3.85546875" style="62" customWidth="1"/>
    <col min="9736" max="9736" width="3.140625" style="62" customWidth="1"/>
    <col min="9737" max="9737" width="9.140625" style="62"/>
    <col min="9738" max="9738" width="10.28515625" style="62" customWidth="1"/>
    <col min="9739" max="9739" width="82.140625" style="62" customWidth="1"/>
    <col min="9740" max="9740" width="13.5703125" style="62" customWidth="1"/>
    <col min="9741" max="9984" width="9.140625" style="62"/>
    <col min="9985" max="9985" width="4.28515625" style="62" customWidth="1"/>
    <col min="9986" max="9986" width="6.5703125" style="62" customWidth="1"/>
    <col min="9987" max="9987" width="39" style="62" customWidth="1"/>
    <col min="9988" max="9988" width="60.7109375" style="62" customWidth="1"/>
    <col min="9989" max="9989" width="19.7109375" style="62" customWidth="1"/>
    <col min="9990" max="9990" width="6.85546875" style="62" customWidth="1"/>
    <col min="9991" max="9991" width="3.85546875" style="62" customWidth="1"/>
    <col min="9992" max="9992" width="3.140625" style="62" customWidth="1"/>
    <col min="9993" max="9993" width="9.140625" style="62"/>
    <col min="9994" max="9994" width="10.28515625" style="62" customWidth="1"/>
    <col min="9995" max="9995" width="82.140625" style="62" customWidth="1"/>
    <col min="9996" max="9996" width="13.5703125" style="62" customWidth="1"/>
    <col min="9997" max="10240" width="9.140625" style="62"/>
    <col min="10241" max="10241" width="4.28515625" style="62" customWidth="1"/>
    <col min="10242" max="10242" width="6.5703125" style="62" customWidth="1"/>
    <col min="10243" max="10243" width="39" style="62" customWidth="1"/>
    <col min="10244" max="10244" width="60.7109375" style="62" customWidth="1"/>
    <col min="10245" max="10245" width="19.7109375" style="62" customWidth="1"/>
    <col min="10246" max="10246" width="6.85546875" style="62" customWidth="1"/>
    <col min="10247" max="10247" width="3.85546875" style="62" customWidth="1"/>
    <col min="10248" max="10248" width="3.140625" style="62" customWidth="1"/>
    <col min="10249" max="10249" width="9.140625" style="62"/>
    <col min="10250" max="10250" width="10.28515625" style="62" customWidth="1"/>
    <col min="10251" max="10251" width="82.140625" style="62" customWidth="1"/>
    <col min="10252" max="10252" width="13.5703125" style="62" customWidth="1"/>
    <col min="10253" max="10496" width="9.140625" style="62"/>
    <col min="10497" max="10497" width="4.28515625" style="62" customWidth="1"/>
    <col min="10498" max="10498" width="6.5703125" style="62" customWidth="1"/>
    <col min="10499" max="10499" width="39" style="62" customWidth="1"/>
    <col min="10500" max="10500" width="60.7109375" style="62" customWidth="1"/>
    <col min="10501" max="10501" width="19.7109375" style="62" customWidth="1"/>
    <col min="10502" max="10502" width="6.85546875" style="62" customWidth="1"/>
    <col min="10503" max="10503" width="3.85546875" style="62" customWidth="1"/>
    <col min="10504" max="10504" width="3.140625" style="62" customWidth="1"/>
    <col min="10505" max="10505" width="9.140625" style="62"/>
    <col min="10506" max="10506" width="10.28515625" style="62" customWidth="1"/>
    <col min="10507" max="10507" width="82.140625" style="62" customWidth="1"/>
    <col min="10508" max="10508" width="13.5703125" style="62" customWidth="1"/>
    <col min="10509" max="10752" width="9.140625" style="62"/>
    <col min="10753" max="10753" width="4.28515625" style="62" customWidth="1"/>
    <col min="10754" max="10754" width="6.5703125" style="62" customWidth="1"/>
    <col min="10755" max="10755" width="39" style="62" customWidth="1"/>
    <col min="10756" max="10756" width="60.7109375" style="62" customWidth="1"/>
    <col min="10757" max="10757" width="19.7109375" style="62" customWidth="1"/>
    <col min="10758" max="10758" width="6.85546875" style="62" customWidth="1"/>
    <col min="10759" max="10759" width="3.85546875" style="62" customWidth="1"/>
    <col min="10760" max="10760" width="3.140625" style="62" customWidth="1"/>
    <col min="10761" max="10761" width="9.140625" style="62"/>
    <col min="10762" max="10762" width="10.28515625" style="62" customWidth="1"/>
    <col min="10763" max="10763" width="82.140625" style="62" customWidth="1"/>
    <col min="10764" max="10764" width="13.5703125" style="62" customWidth="1"/>
    <col min="10765" max="11008" width="9.140625" style="62"/>
    <col min="11009" max="11009" width="4.28515625" style="62" customWidth="1"/>
    <col min="11010" max="11010" width="6.5703125" style="62" customWidth="1"/>
    <col min="11011" max="11011" width="39" style="62" customWidth="1"/>
    <col min="11012" max="11012" width="60.7109375" style="62" customWidth="1"/>
    <col min="11013" max="11013" width="19.7109375" style="62" customWidth="1"/>
    <col min="11014" max="11014" width="6.85546875" style="62" customWidth="1"/>
    <col min="11015" max="11015" width="3.85546875" style="62" customWidth="1"/>
    <col min="11016" max="11016" width="3.140625" style="62" customWidth="1"/>
    <col min="11017" max="11017" width="9.140625" style="62"/>
    <col min="11018" max="11018" width="10.28515625" style="62" customWidth="1"/>
    <col min="11019" max="11019" width="82.140625" style="62" customWidth="1"/>
    <col min="11020" max="11020" width="13.5703125" style="62" customWidth="1"/>
    <col min="11021" max="11264" width="9.140625" style="62"/>
    <col min="11265" max="11265" width="4.28515625" style="62" customWidth="1"/>
    <col min="11266" max="11266" width="6.5703125" style="62" customWidth="1"/>
    <col min="11267" max="11267" width="39" style="62" customWidth="1"/>
    <col min="11268" max="11268" width="60.7109375" style="62" customWidth="1"/>
    <col min="11269" max="11269" width="19.7109375" style="62" customWidth="1"/>
    <col min="11270" max="11270" width="6.85546875" style="62" customWidth="1"/>
    <col min="11271" max="11271" width="3.85546875" style="62" customWidth="1"/>
    <col min="11272" max="11272" width="3.140625" style="62" customWidth="1"/>
    <col min="11273" max="11273" width="9.140625" style="62"/>
    <col min="11274" max="11274" width="10.28515625" style="62" customWidth="1"/>
    <col min="11275" max="11275" width="82.140625" style="62" customWidth="1"/>
    <col min="11276" max="11276" width="13.5703125" style="62" customWidth="1"/>
    <col min="11277" max="11520" width="9.140625" style="62"/>
    <col min="11521" max="11521" width="4.28515625" style="62" customWidth="1"/>
    <col min="11522" max="11522" width="6.5703125" style="62" customWidth="1"/>
    <col min="11523" max="11523" width="39" style="62" customWidth="1"/>
    <col min="11524" max="11524" width="60.7109375" style="62" customWidth="1"/>
    <col min="11525" max="11525" width="19.7109375" style="62" customWidth="1"/>
    <col min="11526" max="11526" width="6.85546875" style="62" customWidth="1"/>
    <col min="11527" max="11527" width="3.85546875" style="62" customWidth="1"/>
    <col min="11528" max="11528" width="3.140625" style="62" customWidth="1"/>
    <col min="11529" max="11529" width="9.140625" style="62"/>
    <col min="11530" max="11530" width="10.28515625" style="62" customWidth="1"/>
    <col min="11531" max="11531" width="82.140625" style="62" customWidth="1"/>
    <col min="11532" max="11532" width="13.5703125" style="62" customWidth="1"/>
    <col min="11533" max="11776" width="9.140625" style="62"/>
    <col min="11777" max="11777" width="4.28515625" style="62" customWidth="1"/>
    <col min="11778" max="11778" width="6.5703125" style="62" customWidth="1"/>
    <col min="11779" max="11779" width="39" style="62" customWidth="1"/>
    <col min="11780" max="11780" width="60.7109375" style="62" customWidth="1"/>
    <col min="11781" max="11781" width="19.7109375" style="62" customWidth="1"/>
    <col min="11782" max="11782" width="6.85546875" style="62" customWidth="1"/>
    <col min="11783" max="11783" width="3.85546875" style="62" customWidth="1"/>
    <col min="11784" max="11784" width="3.140625" style="62" customWidth="1"/>
    <col min="11785" max="11785" width="9.140625" style="62"/>
    <col min="11786" max="11786" width="10.28515625" style="62" customWidth="1"/>
    <col min="11787" max="11787" width="82.140625" style="62" customWidth="1"/>
    <col min="11788" max="11788" width="13.5703125" style="62" customWidth="1"/>
    <col min="11789" max="12032" width="9.140625" style="62"/>
    <col min="12033" max="12033" width="4.28515625" style="62" customWidth="1"/>
    <col min="12034" max="12034" width="6.5703125" style="62" customWidth="1"/>
    <col min="12035" max="12035" width="39" style="62" customWidth="1"/>
    <col min="12036" max="12036" width="60.7109375" style="62" customWidth="1"/>
    <col min="12037" max="12037" width="19.7109375" style="62" customWidth="1"/>
    <col min="12038" max="12038" width="6.85546875" style="62" customWidth="1"/>
    <col min="12039" max="12039" width="3.85546875" style="62" customWidth="1"/>
    <col min="12040" max="12040" width="3.140625" style="62" customWidth="1"/>
    <col min="12041" max="12041" width="9.140625" style="62"/>
    <col min="12042" max="12042" width="10.28515625" style="62" customWidth="1"/>
    <col min="12043" max="12043" width="82.140625" style="62" customWidth="1"/>
    <col min="12044" max="12044" width="13.5703125" style="62" customWidth="1"/>
    <col min="12045" max="12288" width="9.140625" style="62"/>
    <col min="12289" max="12289" width="4.28515625" style="62" customWidth="1"/>
    <col min="12290" max="12290" width="6.5703125" style="62" customWidth="1"/>
    <col min="12291" max="12291" width="39" style="62" customWidth="1"/>
    <col min="12292" max="12292" width="60.7109375" style="62" customWidth="1"/>
    <col min="12293" max="12293" width="19.7109375" style="62" customWidth="1"/>
    <col min="12294" max="12294" width="6.85546875" style="62" customWidth="1"/>
    <col min="12295" max="12295" width="3.85546875" style="62" customWidth="1"/>
    <col min="12296" max="12296" width="3.140625" style="62" customWidth="1"/>
    <col min="12297" max="12297" width="9.140625" style="62"/>
    <col min="12298" max="12298" width="10.28515625" style="62" customWidth="1"/>
    <col min="12299" max="12299" width="82.140625" style="62" customWidth="1"/>
    <col min="12300" max="12300" width="13.5703125" style="62" customWidth="1"/>
    <col min="12301" max="12544" width="9.140625" style="62"/>
    <col min="12545" max="12545" width="4.28515625" style="62" customWidth="1"/>
    <col min="12546" max="12546" width="6.5703125" style="62" customWidth="1"/>
    <col min="12547" max="12547" width="39" style="62" customWidth="1"/>
    <col min="12548" max="12548" width="60.7109375" style="62" customWidth="1"/>
    <col min="12549" max="12549" width="19.7109375" style="62" customWidth="1"/>
    <col min="12550" max="12550" width="6.85546875" style="62" customWidth="1"/>
    <col min="12551" max="12551" width="3.85546875" style="62" customWidth="1"/>
    <col min="12552" max="12552" width="3.140625" style="62" customWidth="1"/>
    <col min="12553" max="12553" width="9.140625" style="62"/>
    <col min="12554" max="12554" width="10.28515625" style="62" customWidth="1"/>
    <col min="12555" max="12555" width="82.140625" style="62" customWidth="1"/>
    <col min="12556" max="12556" width="13.5703125" style="62" customWidth="1"/>
    <col min="12557" max="12800" width="9.140625" style="62"/>
    <col min="12801" max="12801" width="4.28515625" style="62" customWidth="1"/>
    <col min="12802" max="12802" width="6.5703125" style="62" customWidth="1"/>
    <col min="12803" max="12803" width="39" style="62" customWidth="1"/>
    <col min="12804" max="12804" width="60.7109375" style="62" customWidth="1"/>
    <col min="12805" max="12805" width="19.7109375" style="62" customWidth="1"/>
    <col min="12806" max="12806" width="6.85546875" style="62" customWidth="1"/>
    <col min="12807" max="12807" width="3.85546875" style="62" customWidth="1"/>
    <col min="12808" max="12808" width="3.140625" style="62" customWidth="1"/>
    <col min="12809" max="12809" width="9.140625" style="62"/>
    <col min="12810" max="12810" width="10.28515625" style="62" customWidth="1"/>
    <col min="12811" max="12811" width="82.140625" style="62" customWidth="1"/>
    <col min="12812" max="12812" width="13.5703125" style="62" customWidth="1"/>
    <col min="12813" max="13056" width="9.140625" style="62"/>
    <col min="13057" max="13057" width="4.28515625" style="62" customWidth="1"/>
    <col min="13058" max="13058" width="6.5703125" style="62" customWidth="1"/>
    <col min="13059" max="13059" width="39" style="62" customWidth="1"/>
    <col min="13060" max="13060" width="60.7109375" style="62" customWidth="1"/>
    <col min="13061" max="13061" width="19.7109375" style="62" customWidth="1"/>
    <col min="13062" max="13062" width="6.85546875" style="62" customWidth="1"/>
    <col min="13063" max="13063" width="3.85546875" style="62" customWidth="1"/>
    <col min="13064" max="13064" width="3.140625" style="62" customWidth="1"/>
    <col min="13065" max="13065" width="9.140625" style="62"/>
    <col min="13066" max="13066" width="10.28515625" style="62" customWidth="1"/>
    <col min="13067" max="13067" width="82.140625" style="62" customWidth="1"/>
    <col min="13068" max="13068" width="13.5703125" style="62" customWidth="1"/>
    <col min="13069" max="13312" width="9.140625" style="62"/>
    <col min="13313" max="13313" width="4.28515625" style="62" customWidth="1"/>
    <col min="13314" max="13314" width="6.5703125" style="62" customWidth="1"/>
    <col min="13315" max="13315" width="39" style="62" customWidth="1"/>
    <col min="13316" max="13316" width="60.7109375" style="62" customWidth="1"/>
    <col min="13317" max="13317" width="19.7109375" style="62" customWidth="1"/>
    <col min="13318" max="13318" width="6.85546875" style="62" customWidth="1"/>
    <col min="13319" max="13319" width="3.85546875" style="62" customWidth="1"/>
    <col min="13320" max="13320" width="3.140625" style="62" customWidth="1"/>
    <col min="13321" max="13321" width="9.140625" style="62"/>
    <col min="13322" max="13322" width="10.28515625" style="62" customWidth="1"/>
    <col min="13323" max="13323" width="82.140625" style="62" customWidth="1"/>
    <col min="13324" max="13324" width="13.5703125" style="62" customWidth="1"/>
    <col min="13325" max="13568" width="9.140625" style="62"/>
    <col min="13569" max="13569" width="4.28515625" style="62" customWidth="1"/>
    <col min="13570" max="13570" width="6.5703125" style="62" customWidth="1"/>
    <col min="13571" max="13571" width="39" style="62" customWidth="1"/>
    <col min="13572" max="13572" width="60.7109375" style="62" customWidth="1"/>
    <col min="13573" max="13573" width="19.7109375" style="62" customWidth="1"/>
    <col min="13574" max="13574" width="6.85546875" style="62" customWidth="1"/>
    <col min="13575" max="13575" width="3.85546875" style="62" customWidth="1"/>
    <col min="13576" max="13576" width="3.140625" style="62" customWidth="1"/>
    <col min="13577" max="13577" width="9.140625" style="62"/>
    <col min="13578" max="13578" width="10.28515625" style="62" customWidth="1"/>
    <col min="13579" max="13579" width="82.140625" style="62" customWidth="1"/>
    <col min="13580" max="13580" width="13.5703125" style="62" customWidth="1"/>
    <col min="13581" max="13824" width="9.140625" style="62"/>
    <col min="13825" max="13825" width="4.28515625" style="62" customWidth="1"/>
    <col min="13826" max="13826" width="6.5703125" style="62" customWidth="1"/>
    <col min="13827" max="13827" width="39" style="62" customWidth="1"/>
    <col min="13828" max="13828" width="60.7109375" style="62" customWidth="1"/>
    <col min="13829" max="13829" width="19.7109375" style="62" customWidth="1"/>
    <col min="13830" max="13830" width="6.85546875" style="62" customWidth="1"/>
    <col min="13831" max="13831" width="3.85546875" style="62" customWidth="1"/>
    <col min="13832" max="13832" width="3.140625" style="62" customWidth="1"/>
    <col min="13833" max="13833" width="9.140625" style="62"/>
    <col min="13834" max="13834" width="10.28515625" style="62" customWidth="1"/>
    <col min="13835" max="13835" width="82.140625" style="62" customWidth="1"/>
    <col min="13836" max="13836" width="13.5703125" style="62" customWidth="1"/>
    <col min="13837" max="14080" width="9.140625" style="62"/>
    <col min="14081" max="14081" width="4.28515625" style="62" customWidth="1"/>
    <col min="14082" max="14082" width="6.5703125" style="62" customWidth="1"/>
    <col min="14083" max="14083" width="39" style="62" customWidth="1"/>
    <col min="14084" max="14084" width="60.7109375" style="62" customWidth="1"/>
    <col min="14085" max="14085" width="19.7109375" style="62" customWidth="1"/>
    <col min="14086" max="14086" width="6.85546875" style="62" customWidth="1"/>
    <col min="14087" max="14087" width="3.85546875" style="62" customWidth="1"/>
    <col min="14088" max="14088" width="3.140625" style="62" customWidth="1"/>
    <col min="14089" max="14089" width="9.140625" style="62"/>
    <col min="14090" max="14090" width="10.28515625" style="62" customWidth="1"/>
    <col min="14091" max="14091" width="82.140625" style="62" customWidth="1"/>
    <col min="14092" max="14092" width="13.5703125" style="62" customWidth="1"/>
    <col min="14093" max="14336" width="9.140625" style="62"/>
    <col min="14337" max="14337" width="4.28515625" style="62" customWidth="1"/>
    <col min="14338" max="14338" width="6.5703125" style="62" customWidth="1"/>
    <col min="14339" max="14339" width="39" style="62" customWidth="1"/>
    <col min="14340" max="14340" width="60.7109375" style="62" customWidth="1"/>
    <col min="14341" max="14341" width="19.7109375" style="62" customWidth="1"/>
    <col min="14342" max="14342" width="6.85546875" style="62" customWidth="1"/>
    <col min="14343" max="14343" width="3.85546875" style="62" customWidth="1"/>
    <col min="14344" max="14344" width="3.140625" style="62" customWidth="1"/>
    <col min="14345" max="14345" width="9.140625" style="62"/>
    <col min="14346" max="14346" width="10.28515625" style="62" customWidth="1"/>
    <col min="14347" max="14347" width="82.140625" style="62" customWidth="1"/>
    <col min="14348" max="14348" width="13.5703125" style="62" customWidth="1"/>
    <col min="14349" max="14592" width="9.140625" style="62"/>
    <col min="14593" max="14593" width="4.28515625" style="62" customWidth="1"/>
    <col min="14594" max="14594" width="6.5703125" style="62" customWidth="1"/>
    <col min="14595" max="14595" width="39" style="62" customWidth="1"/>
    <col min="14596" max="14596" width="60.7109375" style="62" customWidth="1"/>
    <col min="14597" max="14597" width="19.7109375" style="62" customWidth="1"/>
    <col min="14598" max="14598" width="6.85546875" style="62" customWidth="1"/>
    <col min="14599" max="14599" width="3.85546875" style="62" customWidth="1"/>
    <col min="14600" max="14600" width="3.140625" style="62" customWidth="1"/>
    <col min="14601" max="14601" width="9.140625" style="62"/>
    <col min="14602" max="14602" width="10.28515625" style="62" customWidth="1"/>
    <col min="14603" max="14603" width="82.140625" style="62" customWidth="1"/>
    <col min="14604" max="14604" width="13.5703125" style="62" customWidth="1"/>
    <col min="14605" max="14848" width="9.140625" style="62"/>
    <col min="14849" max="14849" width="4.28515625" style="62" customWidth="1"/>
    <col min="14850" max="14850" width="6.5703125" style="62" customWidth="1"/>
    <col min="14851" max="14851" width="39" style="62" customWidth="1"/>
    <col min="14852" max="14852" width="60.7109375" style="62" customWidth="1"/>
    <col min="14853" max="14853" width="19.7109375" style="62" customWidth="1"/>
    <col min="14854" max="14854" width="6.85546875" style="62" customWidth="1"/>
    <col min="14855" max="14855" width="3.85546875" style="62" customWidth="1"/>
    <col min="14856" max="14856" width="3.140625" style="62" customWidth="1"/>
    <col min="14857" max="14857" width="9.140625" style="62"/>
    <col min="14858" max="14858" width="10.28515625" style="62" customWidth="1"/>
    <col min="14859" max="14859" width="82.140625" style="62" customWidth="1"/>
    <col min="14860" max="14860" width="13.5703125" style="62" customWidth="1"/>
    <col min="14861" max="15104" width="9.140625" style="62"/>
    <col min="15105" max="15105" width="4.28515625" style="62" customWidth="1"/>
    <col min="15106" max="15106" width="6.5703125" style="62" customWidth="1"/>
    <col min="15107" max="15107" width="39" style="62" customWidth="1"/>
    <col min="15108" max="15108" width="60.7109375" style="62" customWidth="1"/>
    <col min="15109" max="15109" width="19.7109375" style="62" customWidth="1"/>
    <col min="15110" max="15110" width="6.85546875" style="62" customWidth="1"/>
    <col min="15111" max="15111" width="3.85546875" style="62" customWidth="1"/>
    <col min="15112" max="15112" width="3.140625" style="62" customWidth="1"/>
    <col min="15113" max="15113" width="9.140625" style="62"/>
    <col min="15114" max="15114" width="10.28515625" style="62" customWidth="1"/>
    <col min="15115" max="15115" width="82.140625" style="62" customWidth="1"/>
    <col min="15116" max="15116" width="13.5703125" style="62" customWidth="1"/>
    <col min="15117" max="15360" width="9.140625" style="62"/>
    <col min="15361" max="15361" width="4.28515625" style="62" customWidth="1"/>
    <col min="15362" max="15362" width="6.5703125" style="62" customWidth="1"/>
    <col min="15363" max="15363" width="39" style="62" customWidth="1"/>
    <col min="15364" max="15364" width="60.7109375" style="62" customWidth="1"/>
    <col min="15365" max="15365" width="19.7109375" style="62" customWidth="1"/>
    <col min="15366" max="15366" width="6.85546875" style="62" customWidth="1"/>
    <col min="15367" max="15367" width="3.85546875" style="62" customWidth="1"/>
    <col min="15368" max="15368" width="3.140625" style="62" customWidth="1"/>
    <col min="15369" max="15369" width="9.140625" style="62"/>
    <col min="15370" max="15370" width="10.28515625" style="62" customWidth="1"/>
    <col min="15371" max="15371" width="82.140625" style="62" customWidth="1"/>
    <col min="15372" max="15372" width="13.5703125" style="62" customWidth="1"/>
    <col min="15373" max="15616" width="9.140625" style="62"/>
    <col min="15617" max="15617" width="4.28515625" style="62" customWidth="1"/>
    <col min="15618" max="15618" width="6.5703125" style="62" customWidth="1"/>
    <col min="15619" max="15619" width="39" style="62" customWidth="1"/>
    <col min="15620" max="15620" width="60.7109375" style="62" customWidth="1"/>
    <col min="15621" max="15621" width="19.7109375" style="62" customWidth="1"/>
    <col min="15622" max="15622" width="6.85546875" style="62" customWidth="1"/>
    <col min="15623" max="15623" width="3.85546875" style="62" customWidth="1"/>
    <col min="15624" max="15624" width="3.140625" style="62" customWidth="1"/>
    <col min="15625" max="15625" width="9.140625" style="62"/>
    <col min="15626" max="15626" width="10.28515625" style="62" customWidth="1"/>
    <col min="15627" max="15627" width="82.140625" style="62" customWidth="1"/>
    <col min="15628" max="15628" width="13.5703125" style="62" customWidth="1"/>
    <col min="15629" max="15872" width="9.140625" style="62"/>
    <col min="15873" max="15873" width="4.28515625" style="62" customWidth="1"/>
    <col min="15874" max="15874" width="6.5703125" style="62" customWidth="1"/>
    <col min="15875" max="15875" width="39" style="62" customWidth="1"/>
    <col min="15876" max="15876" width="60.7109375" style="62" customWidth="1"/>
    <col min="15877" max="15877" width="19.7109375" style="62" customWidth="1"/>
    <col min="15878" max="15878" width="6.85546875" style="62" customWidth="1"/>
    <col min="15879" max="15879" width="3.85546875" style="62" customWidth="1"/>
    <col min="15880" max="15880" width="3.140625" style="62" customWidth="1"/>
    <col min="15881" max="15881" width="9.140625" style="62"/>
    <col min="15882" max="15882" width="10.28515625" style="62" customWidth="1"/>
    <col min="15883" max="15883" width="82.140625" style="62" customWidth="1"/>
    <col min="15884" max="15884" width="13.5703125" style="62" customWidth="1"/>
    <col min="15885" max="16128" width="9.140625" style="62"/>
    <col min="16129" max="16129" width="4.28515625" style="62" customWidth="1"/>
    <col min="16130" max="16130" width="6.5703125" style="62" customWidth="1"/>
    <col min="16131" max="16131" width="39" style="62" customWidth="1"/>
    <col min="16132" max="16132" width="60.7109375" style="62" customWidth="1"/>
    <col min="16133" max="16133" width="19.7109375" style="62" customWidth="1"/>
    <col min="16134" max="16134" width="6.85546875" style="62" customWidth="1"/>
    <col min="16135" max="16135" width="3.85546875" style="62" customWidth="1"/>
    <col min="16136" max="16136" width="3.140625" style="62" customWidth="1"/>
    <col min="16137" max="16137" width="9.140625" style="62"/>
    <col min="16138" max="16138" width="10.28515625" style="62" customWidth="1"/>
    <col min="16139" max="16139" width="82.140625" style="62" customWidth="1"/>
    <col min="16140" max="16140" width="13.5703125" style="62" customWidth="1"/>
    <col min="16141" max="16384" width="9.140625" style="62"/>
  </cols>
  <sheetData>
    <row r="1" spans="2:13" ht="28.5">
      <c r="C1" s="63" t="s">
        <v>30</v>
      </c>
      <c r="D1" s="64"/>
      <c r="E1" s="64"/>
    </row>
    <row r="2" spans="2:13">
      <c r="C2" s="62" t="s">
        <v>31</v>
      </c>
    </row>
    <row r="5" spans="2:13" ht="18">
      <c r="C5" s="287" t="str">
        <f>'Революции, 13'!$C$5</f>
        <v>Отчёт о проделанной работе за 2018 год</v>
      </c>
      <c r="D5" s="288"/>
    </row>
    <row r="6" spans="2:13" ht="18">
      <c r="C6" s="287" t="s">
        <v>32</v>
      </c>
      <c r="D6" s="288"/>
    </row>
    <row r="7" spans="2:13" ht="18.75">
      <c r="C7" s="65" t="s">
        <v>33</v>
      </c>
      <c r="D7" s="289" t="s">
        <v>108</v>
      </c>
      <c r="E7" s="289"/>
    </row>
    <row r="8" spans="2:13" ht="15.75">
      <c r="C8" s="66" t="s">
        <v>34</v>
      </c>
      <c r="D8" s="67" t="s">
        <v>35</v>
      </c>
      <c r="E8" s="65">
        <v>3204.2</v>
      </c>
    </row>
    <row r="9" spans="2:13" ht="15.75">
      <c r="C9" s="66" t="s">
        <v>36</v>
      </c>
      <c r="D9" s="67" t="s">
        <v>37</v>
      </c>
      <c r="E9" s="65">
        <v>13.01</v>
      </c>
      <c r="I9" s="290" t="s">
        <v>38</v>
      </c>
      <c r="J9" s="290"/>
      <c r="K9" s="62">
        <f>E8*E9</f>
        <v>41686.642</v>
      </c>
      <c r="L9" s="68"/>
    </row>
    <row r="10" spans="2:13" ht="15.75">
      <c r="C10" s="66" t="s">
        <v>509</v>
      </c>
      <c r="D10" s="67"/>
      <c r="E10" s="65">
        <v>11.31</v>
      </c>
      <c r="I10" s="290" t="s">
        <v>38</v>
      </c>
      <c r="J10" s="290"/>
      <c r="K10" s="62">
        <f>E8*E10</f>
        <v>36239.502</v>
      </c>
      <c r="L10" s="68"/>
    </row>
    <row r="11" spans="2:13" ht="15.75">
      <c r="C11" s="69" t="s">
        <v>39</v>
      </c>
      <c r="D11" s="70" t="s">
        <v>556</v>
      </c>
      <c r="E11" s="71">
        <f>K10*6</f>
        <v>217437.01199999999</v>
      </c>
      <c r="I11" s="291" t="s">
        <v>40</v>
      </c>
      <c r="J11" s="291"/>
      <c r="K11" s="72">
        <v>57477.97</v>
      </c>
      <c r="L11" s="68"/>
    </row>
    <row r="12" spans="2:13" ht="15.75">
      <c r="C12" s="69" t="s">
        <v>41</v>
      </c>
      <c r="D12" s="70" t="s">
        <v>556</v>
      </c>
      <c r="E12" s="71">
        <f>E11-K11</f>
        <v>159959.04199999999</v>
      </c>
      <c r="I12" s="73" t="s">
        <v>42</v>
      </c>
      <c r="J12" s="73"/>
      <c r="K12" s="64">
        <v>91572.15</v>
      </c>
      <c r="L12" s="68"/>
    </row>
    <row r="13" spans="2:13" ht="19.5" thickBot="1">
      <c r="C13" s="74"/>
      <c r="D13" s="75"/>
      <c r="I13" s="286" t="str">
        <f>D7</f>
        <v>г.Ростов 2 МКР д.54</v>
      </c>
      <c r="J13" s="286"/>
      <c r="K13" s="286"/>
      <c r="L13" s="286"/>
    </row>
    <row r="14" spans="2:13" ht="15.75" thickBot="1">
      <c r="B14" s="76" t="s">
        <v>43</v>
      </c>
      <c r="C14" s="77" t="s">
        <v>44</v>
      </c>
      <c r="D14" s="78" t="s">
        <v>45</v>
      </c>
      <c r="E14" s="77" t="s">
        <v>46</v>
      </c>
      <c r="I14" s="79" t="s">
        <v>0</v>
      </c>
      <c r="J14" s="79" t="s">
        <v>1</v>
      </c>
      <c r="K14" s="79" t="s">
        <v>2</v>
      </c>
      <c r="L14" s="79" t="s">
        <v>3</v>
      </c>
      <c r="M14" s="80"/>
    </row>
    <row r="15" spans="2:13" ht="16.5" customHeight="1">
      <c r="B15" s="270" t="s">
        <v>47</v>
      </c>
      <c r="C15" s="280" t="s">
        <v>48</v>
      </c>
      <c r="D15" s="281"/>
      <c r="E15" s="276">
        <f>E11/F28*F15</f>
        <v>17494.931999999997</v>
      </c>
      <c r="F15" s="81">
        <v>0.91</v>
      </c>
      <c r="I15" s="82">
        <v>1102</v>
      </c>
      <c r="J15" s="83">
        <v>43312</v>
      </c>
      <c r="K15" s="84" t="s">
        <v>109</v>
      </c>
      <c r="L15" s="85" t="s">
        <v>110</v>
      </c>
      <c r="M15" s="85"/>
    </row>
    <row r="16" spans="2:13" ht="60" customHeight="1" thickBot="1">
      <c r="B16" s="271"/>
      <c r="C16" s="282" t="s">
        <v>690</v>
      </c>
      <c r="D16" s="283"/>
      <c r="E16" s="277"/>
      <c r="F16" s="86"/>
      <c r="I16" s="339" t="s">
        <v>85</v>
      </c>
      <c r="J16" s="83">
        <v>43307</v>
      </c>
      <c r="K16" s="87" t="s">
        <v>111</v>
      </c>
      <c r="L16" s="85">
        <v>28</v>
      </c>
      <c r="M16" s="85"/>
    </row>
    <row r="17" spans="2:13" ht="16.5" customHeight="1">
      <c r="B17" s="270" t="s">
        <v>49</v>
      </c>
      <c r="C17" s="280" t="s">
        <v>50</v>
      </c>
      <c r="D17" s="285"/>
      <c r="E17" s="88">
        <f>E18+E19+E20+E21+E22</f>
        <v>140852.86235294116</v>
      </c>
      <c r="F17" s="89">
        <f>F18+F19+F20+F21+F22</f>
        <v>4.5</v>
      </c>
      <c r="I17" s="82">
        <v>1061</v>
      </c>
      <c r="J17" s="83">
        <v>43306</v>
      </c>
      <c r="K17" s="90" t="s">
        <v>643</v>
      </c>
      <c r="L17" s="85">
        <v>28</v>
      </c>
      <c r="M17" s="85"/>
    </row>
    <row r="18" spans="2:13" ht="45">
      <c r="B18" s="284"/>
      <c r="C18" s="91" t="s">
        <v>51</v>
      </c>
      <c r="D18" s="92" t="s">
        <v>52</v>
      </c>
      <c r="E18" s="93">
        <f>E11/F28*F18</f>
        <v>26915.279999999995</v>
      </c>
      <c r="F18" s="94">
        <v>1.4</v>
      </c>
      <c r="I18" s="82">
        <v>1048</v>
      </c>
      <c r="J18" s="83">
        <v>43301</v>
      </c>
      <c r="K18" s="87" t="s">
        <v>89</v>
      </c>
      <c r="L18" s="85">
        <v>43</v>
      </c>
      <c r="M18" s="85"/>
    </row>
    <row r="19" spans="2:13" ht="28.5" customHeight="1">
      <c r="B19" s="284"/>
      <c r="C19" s="91" t="s">
        <v>53</v>
      </c>
      <c r="D19" s="96"/>
      <c r="E19" s="93">
        <f>E11/F29*F19</f>
        <v>63952.062352941175</v>
      </c>
      <c r="F19" s="94">
        <v>0.5</v>
      </c>
      <c r="I19" s="85"/>
      <c r="J19" s="83">
        <v>43297</v>
      </c>
      <c r="K19" s="87" t="s">
        <v>112</v>
      </c>
      <c r="L19" s="85">
        <v>5</v>
      </c>
      <c r="M19" s="85"/>
    </row>
    <row r="20" spans="2:13" ht="61.5" customHeight="1">
      <c r="B20" s="284"/>
      <c r="C20" s="91" t="s">
        <v>54</v>
      </c>
      <c r="D20" s="96" t="s">
        <v>55</v>
      </c>
      <c r="E20" s="93">
        <f>E11/F28*F20</f>
        <v>24992.76</v>
      </c>
      <c r="F20" s="94">
        <v>1.3</v>
      </c>
      <c r="I20" s="82">
        <v>926</v>
      </c>
      <c r="J20" s="83">
        <v>43285</v>
      </c>
      <c r="K20" s="95" t="s">
        <v>617</v>
      </c>
      <c r="L20" s="85"/>
      <c r="M20" s="85"/>
    </row>
    <row r="21" spans="2:13" ht="45">
      <c r="B21" s="284"/>
      <c r="C21" s="91" t="s">
        <v>56</v>
      </c>
      <c r="D21" s="96" t="s">
        <v>57</v>
      </c>
      <c r="E21" s="93">
        <f>E11/F28*F21</f>
        <v>13457.639999999998</v>
      </c>
      <c r="F21" s="94">
        <v>0.7</v>
      </c>
      <c r="I21" s="82" t="s">
        <v>128</v>
      </c>
      <c r="J21" s="83">
        <v>43314</v>
      </c>
      <c r="K21" s="90" t="s">
        <v>129</v>
      </c>
      <c r="L21" s="85">
        <v>53</v>
      </c>
      <c r="M21" s="85"/>
    </row>
    <row r="22" spans="2:13" ht="30.75" customHeight="1" thickBot="1">
      <c r="B22" s="271"/>
      <c r="C22" s="99" t="s">
        <v>58</v>
      </c>
      <c r="D22" s="100" t="s">
        <v>59</v>
      </c>
      <c r="E22" s="101">
        <f>E11/F28*F22</f>
        <v>11535.119999999997</v>
      </c>
      <c r="F22" s="102">
        <v>0.6</v>
      </c>
      <c r="I22" s="82" t="s">
        <v>144</v>
      </c>
      <c r="J22" s="83">
        <v>43328</v>
      </c>
      <c r="K22" s="90" t="s">
        <v>145</v>
      </c>
      <c r="L22" s="85">
        <v>12</v>
      </c>
      <c r="M22" s="85"/>
    </row>
    <row r="23" spans="2:13" ht="44.25" customHeight="1">
      <c r="B23" s="270">
        <v>3</v>
      </c>
      <c r="C23" s="272" t="s">
        <v>60</v>
      </c>
      <c r="D23" s="274" t="s">
        <v>61</v>
      </c>
      <c r="E23" s="276">
        <f>E11/F28*F23</f>
        <v>36527.87999999999</v>
      </c>
      <c r="F23" s="104">
        <v>1.9</v>
      </c>
      <c r="I23" s="85"/>
      <c r="J23" s="97">
        <v>43369</v>
      </c>
      <c r="K23" s="98" t="s">
        <v>155</v>
      </c>
      <c r="L23" s="85"/>
      <c r="M23" s="85"/>
    </row>
    <row r="24" spans="2:13" ht="17.25" thickBot="1">
      <c r="B24" s="271"/>
      <c r="C24" s="273"/>
      <c r="D24" s="275"/>
      <c r="E24" s="277"/>
      <c r="F24" s="105"/>
      <c r="I24" s="82" t="s">
        <v>165</v>
      </c>
      <c r="J24" s="83">
        <v>43367</v>
      </c>
      <c r="K24" s="95" t="s">
        <v>166</v>
      </c>
      <c r="L24" s="85">
        <v>36</v>
      </c>
      <c r="M24" s="85"/>
    </row>
    <row r="25" spans="2:13" ht="60.75" thickBot="1">
      <c r="B25" s="106">
        <v>4</v>
      </c>
      <c r="C25" s="107" t="s">
        <v>62</v>
      </c>
      <c r="D25" s="108" t="s">
        <v>63</v>
      </c>
      <c r="E25" s="109">
        <f>E11/F28*F25</f>
        <v>21147.719999999998</v>
      </c>
      <c r="F25" s="110">
        <v>1.1000000000000001</v>
      </c>
      <c r="I25" s="82">
        <v>1138</v>
      </c>
      <c r="J25" s="341">
        <v>43321</v>
      </c>
      <c r="K25" s="95" t="s">
        <v>217</v>
      </c>
      <c r="L25" s="85"/>
      <c r="M25" s="85"/>
    </row>
    <row r="26" spans="2:13" ht="60.75" thickBot="1">
      <c r="B26" s="161">
        <v>5</v>
      </c>
      <c r="C26" s="115" t="s">
        <v>598</v>
      </c>
      <c r="D26" s="116" t="s">
        <v>64</v>
      </c>
      <c r="E26" s="117">
        <f>E11/F28*F26</f>
        <v>9612.5999999999985</v>
      </c>
      <c r="F26" s="110">
        <v>0.5</v>
      </c>
      <c r="I26" s="82"/>
      <c r="J26" s="83"/>
      <c r="K26" s="90" t="s">
        <v>266</v>
      </c>
      <c r="L26" s="85"/>
      <c r="M26" s="85"/>
    </row>
    <row r="27" spans="2:13" ht="47.25" customHeight="1" thickBot="1">
      <c r="B27" s="106">
        <v>6</v>
      </c>
      <c r="C27" s="107" t="s">
        <v>599</v>
      </c>
      <c r="D27" s="108" t="s">
        <v>66</v>
      </c>
      <c r="E27" s="109">
        <f>E11/F28*F27</f>
        <v>46140.479999999989</v>
      </c>
      <c r="F27" s="110">
        <v>2.4</v>
      </c>
      <c r="I27" s="82">
        <v>1194</v>
      </c>
      <c r="J27" s="83">
        <v>43339</v>
      </c>
      <c r="K27" s="87" t="s">
        <v>218</v>
      </c>
      <c r="L27" s="85">
        <v>47</v>
      </c>
      <c r="M27" s="85"/>
    </row>
    <row r="28" spans="2:13" ht="33" customHeight="1" thickBot="1">
      <c r="B28" s="161"/>
      <c r="C28" s="118" t="s">
        <v>67</v>
      </c>
      <c r="D28" s="119"/>
      <c r="E28" s="117">
        <f>E15+E17+E23+E25+E26+E27</f>
        <v>271776.47435294115</v>
      </c>
      <c r="F28" s="110">
        <f>F15+F17+F23+F25+F26+F27</f>
        <v>11.31</v>
      </c>
      <c r="I28" s="82">
        <v>1219</v>
      </c>
      <c r="J28" s="83">
        <v>43342</v>
      </c>
      <c r="K28" s="120" t="s">
        <v>686</v>
      </c>
      <c r="L28" s="85">
        <v>16</v>
      </c>
      <c r="M28" s="85"/>
    </row>
    <row r="29" spans="2:13" ht="33" customHeight="1" thickBot="1">
      <c r="B29" s="106">
        <v>7</v>
      </c>
      <c r="C29" s="107" t="s">
        <v>68</v>
      </c>
      <c r="D29" s="121" t="s">
        <v>607</v>
      </c>
      <c r="E29" s="109">
        <f>F29*E8*2</f>
        <v>10894.279999999999</v>
      </c>
      <c r="F29" s="110">
        <v>1.7</v>
      </c>
      <c r="I29" s="82">
        <v>1371</v>
      </c>
      <c r="J29" s="83">
        <v>43370</v>
      </c>
      <c r="K29" s="95" t="s">
        <v>219</v>
      </c>
      <c r="L29" s="85">
        <v>10.119999999999999</v>
      </c>
      <c r="M29" s="85"/>
    </row>
    <row r="30" spans="2:13" ht="33" customHeight="1" thickBot="1">
      <c r="B30" s="122"/>
      <c r="C30" s="123" t="s">
        <v>69</v>
      </c>
      <c r="D30" s="124"/>
      <c r="E30" s="125">
        <f>E28+E29</f>
        <v>282670.75435294118</v>
      </c>
      <c r="F30" s="110">
        <f>F29+F28</f>
        <v>13.01</v>
      </c>
      <c r="I30" s="82">
        <v>1308</v>
      </c>
      <c r="J30" s="83">
        <v>43365</v>
      </c>
      <c r="K30" s="127" t="s">
        <v>220</v>
      </c>
      <c r="L30" s="85">
        <v>36</v>
      </c>
      <c r="M30" s="85"/>
    </row>
    <row r="31" spans="2:13">
      <c r="I31" s="82">
        <v>1273</v>
      </c>
      <c r="J31" s="83">
        <v>43354</v>
      </c>
      <c r="K31" s="127" t="s">
        <v>115</v>
      </c>
      <c r="L31" s="85">
        <v>40</v>
      </c>
      <c r="M31" s="85"/>
    </row>
    <row r="32" spans="2:13" ht="25.5" customHeight="1">
      <c r="B32" s="278" t="s">
        <v>70</v>
      </c>
      <c r="C32" s="278"/>
      <c r="D32" s="278"/>
      <c r="E32" s="128">
        <v>33.380000000000003</v>
      </c>
      <c r="F32" s="129"/>
      <c r="I32" s="82">
        <v>1270</v>
      </c>
      <c r="J32" s="83">
        <v>43354</v>
      </c>
      <c r="K32" s="120" t="s">
        <v>200</v>
      </c>
      <c r="L32" s="85">
        <v>36</v>
      </c>
      <c r="M32" s="85"/>
    </row>
    <row r="33" spans="2:13" ht="25.5" customHeight="1">
      <c r="B33" s="279" t="s">
        <v>71</v>
      </c>
      <c r="C33" s="279"/>
      <c r="D33" s="279"/>
      <c r="E33" s="130">
        <f>K12</f>
        <v>91572.15</v>
      </c>
      <c r="I33" s="82">
        <v>1269</v>
      </c>
      <c r="J33" s="83">
        <v>43354</v>
      </c>
      <c r="K33" s="87" t="s">
        <v>221</v>
      </c>
      <c r="L33" s="85"/>
      <c r="M33" s="85"/>
    </row>
    <row r="34" spans="2:13" ht="105">
      <c r="B34" s="163"/>
      <c r="C34" s="163"/>
      <c r="D34" s="163"/>
      <c r="E34" s="130"/>
      <c r="I34" s="339" t="s">
        <v>222</v>
      </c>
      <c r="J34" s="83">
        <v>43353</v>
      </c>
      <c r="K34" s="134" t="s">
        <v>224</v>
      </c>
      <c r="L34" s="131" t="s">
        <v>223</v>
      </c>
      <c r="M34" s="85"/>
    </row>
    <row r="35" spans="2:13" ht="105">
      <c r="I35" s="339" t="s">
        <v>222</v>
      </c>
      <c r="J35" s="83">
        <v>43354</v>
      </c>
      <c r="K35" s="134" t="s">
        <v>225</v>
      </c>
      <c r="L35" s="131" t="s">
        <v>223</v>
      </c>
      <c r="M35" s="85"/>
    </row>
    <row r="36" spans="2:13" ht="105">
      <c r="D36" s="269" t="s">
        <v>72</v>
      </c>
      <c r="E36" s="269"/>
      <c r="I36" s="339" t="s">
        <v>222</v>
      </c>
      <c r="J36" s="83">
        <v>43355</v>
      </c>
      <c r="K36" s="134" t="s">
        <v>226</v>
      </c>
      <c r="L36" s="131" t="s">
        <v>223</v>
      </c>
      <c r="M36" s="85"/>
    </row>
    <row r="37" spans="2:13" ht="105">
      <c r="D37" s="162"/>
      <c r="E37" s="162"/>
      <c r="I37" s="339" t="s">
        <v>222</v>
      </c>
      <c r="J37" s="83">
        <v>43356</v>
      </c>
      <c r="K37" s="134" t="s">
        <v>689</v>
      </c>
      <c r="L37" s="131" t="s">
        <v>223</v>
      </c>
      <c r="M37" s="85"/>
    </row>
    <row r="38" spans="2:13" ht="30">
      <c r="E38" s="136">
        <f>E17+E23+E25+E26</f>
        <v>208141.06235294114</v>
      </c>
      <c r="I38" s="82">
        <v>1239</v>
      </c>
      <c r="J38" s="83">
        <v>43348</v>
      </c>
      <c r="K38" s="87" t="s">
        <v>227</v>
      </c>
      <c r="L38" s="85">
        <v>45</v>
      </c>
      <c r="M38" s="85"/>
    </row>
    <row r="39" spans="2:13">
      <c r="I39" s="82">
        <v>1235</v>
      </c>
      <c r="J39" s="83">
        <v>43347</v>
      </c>
      <c r="K39" s="87" t="s">
        <v>228</v>
      </c>
      <c r="L39" s="85"/>
      <c r="M39" s="85"/>
    </row>
    <row r="40" spans="2:13" ht="30">
      <c r="I40" s="85"/>
      <c r="J40" s="112" t="s">
        <v>270</v>
      </c>
      <c r="K40" s="113" t="s">
        <v>271</v>
      </c>
      <c r="L40" s="85"/>
      <c r="M40" s="85"/>
    </row>
    <row r="41" spans="2:13">
      <c r="I41" s="82"/>
      <c r="J41" s="83"/>
      <c r="K41" s="90" t="s">
        <v>295</v>
      </c>
      <c r="L41" s="85"/>
      <c r="M41" s="85"/>
    </row>
    <row r="42" spans="2:13" ht="75">
      <c r="I42" s="137">
        <v>1537</v>
      </c>
      <c r="J42" s="138">
        <v>43398</v>
      </c>
      <c r="K42" s="87" t="s">
        <v>296</v>
      </c>
      <c r="L42" s="150" t="s">
        <v>297</v>
      </c>
      <c r="M42" s="139"/>
    </row>
    <row r="43" spans="2:13">
      <c r="I43" s="137">
        <v>1552</v>
      </c>
      <c r="J43" s="138">
        <v>43403</v>
      </c>
      <c r="K43" s="84" t="s">
        <v>298</v>
      </c>
      <c r="L43" s="139">
        <v>59</v>
      </c>
      <c r="M43" s="139"/>
    </row>
    <row r="44" spans="2:13">
      <c r="I44" s="137">
        <v>1496</v>
      </c>
      <c r="J44" s="138">
        <v>43395</v>
      </c>
      <c r="K44" s="113" t="s">
        <v>271</v>
      </c>
      <c r="L44" s="140">
        <v>34</v>
      </c>
      <c r="M44" s="139"/>
    </row>
    <row r="45" spans="2:13">
      <c r="I45" s="137">
        <v>1469</v>
      </c>
      <c r="J45" s="138">
        <v>43389</v>
      </c>
      <c r="K45" s="113" t="s">
        <v>271</v>
      </c>
      <c r="L45" s="139">
        <v>16</v>
      </c>
      <c r="M45" s="139"/>
    </row>
    <row r="46" spans="2:13" ht="75">
      <c r="I46" s="517" t="s">
        <v>299</v>
      </c>
      <c r="J46" s="138">
        <v>43388</v>
      </c>
      <c r="K46" s="84" t="s">
        <v>300</v>
      </c>
      <c r="L46" s="139">
        <v>32</v>
      </c>
      <c r="M46" s="139"/>
    </row>
    <row r="47" spans="2:13">
      <c r="I47" s="137">
        <v>1458</v>
      </c>
      <c r="J47" s="83">
        <v>43388</v>
      </c>
      <c r="K47" s="87" t="s">
        <v>644</v>
      </c>
      <c r="L47" s="139">
        <v>8</v>
      </c>
      <c r="M47" s="139"/>
    </row>
    <row r="48" spans="2:13">
      <c r="I48" s="137">
        <v>1412</v>
      </c>
      <c r="J48" s="83">
        <v>43381</v>
      </c>
      <c r="K48" s="87" t="s">
        <v>645</v>
      </c>
      <c r="L48" s="139">
        <v>30</v>
      </c>
      <c r="M48" s="139"/>
    </row>
    <row r="49" spans="8:13">
      <c r="I49" s="137">
        <v>1402</v>
      </c>
      <c r="J49" s="138">
        <v>43382</v>
      </c>
      <c r="K49" s="84" t="s">
        <v>687</v>
      </c>
      <c r="L49" s="139" t="s">
        <v>301</v>
      </c>
      <c r="M49" s="139"/>
    </row>
    <row r="50" spans="8:13">
      <c r="I50" s="137">
        <v>1404</v>
      </c>
      <c r="J50" s="138">
        <v>43379</v>
      </c>
      <c r="K50" s="113" t="s">
        <v>271</v>
      </c>
      <c r="L50" s="139" t="s">
        <v>302</v>
      </c>
      <c r="M50" s="139"/>
    </row>
    <row r="51" spans="8:13">
      <c r="I51" s="137">
        <v>1405</v>
      </c>
      <c r="J51" s="138">
        <v>43379</v>
      </c>
      <c r="K51" s="113" t="s">
        <v>271</v>
      </c>
      <c r="L51" s="139" t="s">
        <v>302</v>
      </c>
      <c r="M51" s="139"/>
    </row>
    <row r="52" spans="8:13">
      <c r="I52" s="82" t="s">
        <v>303</v>
      </c>
      <c r="J52" s="142">
        <v>43378</v>
      </c>
      <c r="K52" s="113" t="s">
        <v>271</v>
      </c>
      <c r="L52" s="139" t="s">
        <v>302</v>
      </c>
      <c r="M52" s="139"/>
    </row>
    <row r="53" spans="8:13">
      <c r="H53" s="143"/>
      <c r="I53" s="82">
        <v>1389</v>
      </c>
      <c r="J53" s="83">
        <v>43381</v>
      </c>
      <c r="K53" s="113" t="s">
        <v>271</v>
      </c>
      <c r="L53" s="139">
        <v>36</v>
      </c>
      <c r="M53" s="139"/>
    </row>
    <row r="54" spans="8:13">
      <c r="H54" s="143"/>
      <c r="I54" s="137">
        <v>1390</v>
      </c>
      <c r="J54" s="138">
        <v>43381</v>
      </c>
      <c r="K54" s="113" t="s">
        <v>271</v>
      </c>
      <c r="L54" s="139">
        <v>34</v>
      </c>
      <c r="M54" s="139"/>
    </row>
    <row r="55" spans="8:13">
      <c r="H55" s="143"/>
      <c r="I55" s="137">
        <v>1391</v>
      </c>
      <c r="J55" s="138">
        <v>43381</v>
      </c>
      <c r="K55" s="113" t="s">
        <v>271</v>
      </c>
      <c r="L55" s="139">
        <v>40</v>
      </c>
      <c r="M55" s="139"/>
    </row>
    <row r="56" spans="8:13">
      <c r="H56" s="143"/>
      <c r="I56" s="137" t="s">
        <v>320</v>
      </c>
      <c r="J56" s="138">
        <v>43402</v>
      </c>
      <c r="K56" s="145" t="s">
        <v>321</v>
      </c>
      <c r="L56" s="139">
        <v>44</v>
      </c>
      <c r="M56" s="139"/>
    </row>
    <row r="57" spans="8:13">
      <c r="H57" s="143"/>
      <c r="I57" s="137" t="s">
        <v>322</v>
      </c>
      <c r="J57" s="138">
        <v>43398</v>
      </c>
      <c r="K57" s="145" t="s">
        <v>323</v>
      </c>
      <c r="L57" s="139">
        <v>44</v>
      </c>
      <c r="M57" s="139"/>
    </row>
    <row r="58" spans="8:13" ht="14.25" customHeight="1">
      <c r="H58" s="143"/>
      <c r="I58" s="137" t="s">
        <v>324</v>
      </c>
      <c r="J58" s="138">
        <v>43397</v>
      </c>
      <c r="K58" s="309" t="s">
        <v>325</v>
      </c>
      <c r="L58" s="139"/>
      <c r="M58" s="139"/>
    </row>
    <row r="59" spans="8:13">
      <c r="H59" s="143"/>
      <c r="I59" s="137" t="s">
        <v>328</v>
      </c>
      <c r="J59" s="138">
        <v>43389</v>
      </c>
      <c r="K59" s="145" t="s">
        <v>594</v>
      </c>
      <c r="L59" s="139">
        <v>23</v>
      </c>
      <c r="M59" s="139"/>
    </row>
    <row r="60" spans="8:13">
      <c r="H60" s="143"/>
      <c r="I60" s="137" t="s">
        <v>329</v>
      </c>
      <c r="J60" s="138">
        <v>43389</v>
      </c>
      <c r="K60" s="145" t="s">
        <v>646</v>
      </c>
      <c r="L60" s="139">
        <v>8</v>
      </c>
      <c r="M60" s="139"/>
    </row>
    <row r="61" spans="8:13" ht="15.75">
      <c r="H61" s="143"/>
      <c r="I61" s="137" t="s">
        <v>338</v>
      </c>
      <c r="J61" s="138">
        <v>43381</v>
      </c>
      <c r="K61" s="126" t="s">
        <v>337</v>
      </c>
      <c r="L61" s="139">
        <v>34</v>
      </c>
      <c r="M61" s="139"/>
    </row>
    <row r="62" spans="8:13" ht="15.75">
      <c r="H62" s="143"/>
      <c r="I62" s="137" t="s">
        <v>340</v>
      </c>
      <c r="J62" s="138">
        <v>43381</v>
      </c>
      <c r="K62" s="126" t="s">
        <v>339</v>
      </c>
      <c r="L62" s="139">
        <v>12</v>
      </c>
      <c r="M62" s="139"/>
    </row>
    <row r="63" spans="8:13">
      <c r="H63" s="143"/>
      <c r="I63" s="137" t="s">
        <v>341</v>
      </c>
      <c r="J63" s="138">
        <v>43378</v>
      </c>
      <c r="K63" s="145" t="s">
        <v>342</v>
      </c>
      <c r="L63" s="139">
        <v>44</v>
      </c>
      <c r="M63" s="139"/>
    </row>
    <row r="64" spans="8:13" ht="45">
      <c r="H64" s="143"/>
      <c r="I64" s="137"/>
      <c r="J64" s="368" t="s">
        <v>351</v>
      </c>
      <c r="K64" s="327" t="s">
        <v>353</v>
      </c>
      <c r="L64" s="139"/>
      <c r="M64" s="139"/>
    </row>
    <row r="65" spans="8:13" ht="30">
      <c r="H65" s="143"/>
      <c r="I65" s="82">
        <v>1711</v>
      </c>
      <c r="J65" s="83">
        <v>43433</v>
      </c>
      <c r="K65" s="120" t="s">
        <v>647</v>
      </c>
      <c r="L65" s="150" t="s">
        <v>402</v>
      </c>
      <c r="M65" s="139"/>
    </row>
    <row r="66" spans="8:13">
      <c r="H66" s="143"/>
      <c r="I66" s="137">
        <v>1664</v>
      </c>
      <c r="J66" s="138">
        <v>43425</v>
      </c>
      <c r="K66" s="113" t="s">
        <v>688</v>
      </c>
      <c r="L66" s="139">
        <v>59</v>
      </c>
      <c r="M66" s="139"/>
    </row>
    <row r="67" spans="8:13">
      <c r="H67" s="143"/>
      <c r="I67" s="137">
        <v>1644</v>
      </c>
      <c r="J67" s="138">
        <v>43419</v>
      </c>
      <c r="K67" s="113" t="s">
        <v>688</v>
      </c>
      <c r="L67" s="139">
        <v>10</v>
      </c>
      <c r="M67" s="139"/>
    </row>
    <row r="68" spans="8:13" ht="30">
      <c r="I68" s="137">
        <v>1642</v>
      </c>
      <c r="J68" s="138">
        <v>43419</v>
      </c>
      <c r="K68" s="383" t="s">
        <v>403</v>
      </c>
      <c r="L68" s="139" t="s">
        <v>404</v>
      </c>
      <c r="M68" s="139"/>
    </row>
    <row r="69" spans="8:13" ht="60">
      <c r="I69" s="517" t="s">
        <v>405</v>
      </c>
      <c r="J69" s="138">
        <v>43417</v>
      </c>
      <c r="K69" s="382" t="s">
        <v>406</v>
      </c>
      <c r="L69" s="139">
        <v>36</v>
      </c>
      <c r="M69" s="139"/>
    </row>
    <row r="70" spans="8:13" ht="60">
      <c r="I70" s="517" t="s">
        <v>407</v>
      </c>
      <c r="J70" s="138">
        <v>43417</v>
      </c>
      <c r="K70" s="382" t="s">
        <v>408</v>
      </c>
      <c r="L70" s="139">
        <v>40</v>
      </c>
      <c r="M70" s="139"/>
    </row>
    <row r="71" spans="8:13" ht="45">
      <c r="I71" s="137"/>
      <c r="J71" s="138">
        <v>43411</v>
      </c>
      <c r="K71" s="113" t="s">
        <v>409</v>
      </c>
      <c r="L71" s="139">
        <v>46</v>
      </c>
      <c r="M71" s="139"/>
    </row>
    <row r="72" spans="8:13" ht="45">
      <c r="I72" s="137"/>
      <c r="J72" s="138">
        <v>43406</v>
      </c>
      <c r="K72" s="382" t="s">
        <v>410</v>
      </c>
      <c r="L72" s="139">
        <v>38</v>
      </c>
      <c r="M72" s="139"/>
    </row>
    <row r="73" spans="8:13" ht="45">
      <c r="I73" s="137"/>
      <c r="J73" s="138">
        <v>43406</v>
      </c>
      <c r="K73" s="382" t="s">
        <v>411</v>
      </c>
      <c r="L73" s="139">
        <v>34</v>
      </c>
      <c r="M73" s="139"/>
    </row>
    <row r="74" spans="8:13" ht="45">
      <c r="I74" s="137"/>
      <c r="J74" s="138">
        <v>43406</v>
      </c>
      <c r="K74" s="382" t="s">
        <v>412</v>
      </c>
      <c r="L74" s="139">
        <v>32</v>
      </c>
      <c r="M74" s="139"/>
    </row>
    <row r="75" spans="8:13" ht="45">
      <c r="I75" s="137"/>
      <c r="J75" s="138">
        <v>43406</v>
      </c>
      <c r="K75" s="382" t="s">
        <v>413</v>
      </c>
      <c r="L75" s="139">
        <v>21</v>
      </c>
      <c r="M75" s="139"/>
    </row>
    <row r="76" spans="8:13" ht="60">
      <c r="I76" s="517" t="s">
        <v>414</v>
      </c>
      <c r="J76" s="138">
        <v>43406</v>
      </c>
      <c r="K76" s="382" t="s">
        <v>415</v>
      </c>
      <c r="L76" s="139">
        <v>28.32</v>
      </c>
      <c r="M76" s="139"/>
    </row>
    <row r="77" spans="8:13">
      <c r="I77" s="150"/>
      <c r="J77" s="138"/>
      <c r="K77" s="382" t="s">
        <v>466</v>
      </c>
      <c r="L77" s="139" t="s">
        <v>467</v>
      </c>
      <c r="M77" s="139"/>
    </row>
    <row r="78" spans="8:13" ht="30">
      <c r="I78" s="137">
        <v>1574</v>
      </c>
      <c r="J78" s="138">
        <v>43405</v>
      </c>
      <c r="K78" s="382" t="s">
        <v>416</v>
      </c>
      <c r="L78" s="150" t="s">
        <v>417</v>
      </c>
      <c r="M78" s="139"/>
    </row>
    <row r="79" spans="8:13">
      <c r="I79" s="137" t="s">
        <v>303</v>
      </c>
      <c r="J79" s="138">
        <v>43423</v>
      </c>
      <c r="K79" s="382" t="s">
        <v>650</v>
      </c>
      <c r="L79" s="150">
        <v>59</v>
      </c>
      <c r="M79" s="139"/>
    </row>
    <row r="80" spans="8:13">
      <c r="I80" s="319" t="s">
        <v>436</v>
      </c>
      <c r="J80" s="147">
        <v>43438</v>
      </c>
      <c r="K80" s="145" t="s">
        <v>177</v>
      </c>
      <c r="L80" s="146">
        <v>36</v>
      </c>
      <c r="M80" s="146"/>
    </row>
    <row r="81" spans="9:13">
      <c r="I81" s="319" t="s">
        <v>437</v>
      </c>
      <c r="J81" s="147">
        <v>43444</v>
      </c>
      <c r="K81" s="382" t="s">
        <v>438</v>
      </c>
      <c r="L81" s="146">
        <v>36</v>
      </c>
      <c r="M81" s="146"/>
    </row>
    <row r="82" spans="9:13">
      <c r="I82" s="319" t="s">
        <v>439</v>
      </c>
      <c r="J82" s="147">
        <v>43444</v>
      </c>
      <c r="K82" s="144" t="s">
        <v>440</v>
      </c>
      <c r="L82" s="146">
        <v>60</v>
      </c>
      <c r="M82" s="146"/>
    </row>
    <row r="83" spans="9:13">
      <c r="I83" s="319">
        <v>1904</v>
      </c>
      <c r="J83" s="147">
        <v>43463</v>
      </c>
      <c r="K83" s="144" t="s">
        <v>611</v>
      </c>
      <c r="L83" s="146">
        <v>56</v>
      </c>
      <c r="M83" s="146"/>
    </row>
    <row r="84" spans="9:13">
      <c r="I84" s="319">
        <v>1900</v>
      </c>
      <c r="J84" s="147">
        <v>43462</v>
      </c>
      <c r="K84" s="144" t="s">
        <v>611</v>
      </c>
      <c r="L84" s="146">
        <v>43</v>
      </c>
      <c r="M84" s="146"/>
    </row>
    <row r="85" spans="9:13">
      <c r="I85" s="319">
        <v>1854</v>
      </c>
      <c r="J85" s="147">
        <v>43456</v>
      </c>
      <c r="K85" s="144" t="s">
        <v>611</v>
      </c>
      <c r="L85" s="146">
        <v>36</v>
      </c>
      <c r="M85" s="146"/>
    </row>
    <row r="86" spans="9:13">
      <c r="I86" s="319">
        <v>1845</v>
      </c>
      <c r="J86" s="147">
        <v>43454</v>
      </c>
      <c r="K86" s="144" t="s">
        <v>648</v>
      </c>
      <c r="L86" s="146">
        <v>58</v>
      </c>
      <c r="M86" s="146"/>
    </row>
    <row r="87" spans="9:13">
      <c r="I87" s="319">
        <v>1844</v>
      </c>
      <c r="J87" s="147">
        <v>43454</v>
      </c>
      <c r="K87" s="144" t="s">
        <v>648</v>
      </c>
      <c r="L87" s="146">
        <v>60</v>
      </c>
      <c r="M87" s="146"/>
    </row>
    <row r="88" spans="9:13">
      <c r="I88" s="319">
        <v>1790</v>
      </c>
      <c r="J88" s="147">
        <v>43448</v>
      </c>
      <c r="K88" s="144" t="s">
        <v>649</v>
      </c>
      <c r="L88" s="146">
        <v>38</v>
      </c>
      <c r="M88" s="146"/>
    </row>
    <row r="89" spans="9:13">
      <c r="I89" s="319">
        <v>1763</v>
      </c>
      <c r="J89" s="147">
        <v>43445</v>
      </c>
      <c r="K89" s="144" t="s">
        <v>471</v>
      </c>
      <c r="L89" s="146">
        <v>1</v>
      </c>
      <c r="M89" s="146"/>
    </row>
    <row r="90" spans="9:13">
      <c r="I90" s="319">
        <v>1741</v>
      </c>
      <c r="J90" s="147">
        <v>43438</v>
      </c>
      <c r="K90" s="144" t="s">
        <v>649</v>
      </c>
      <c r="L90" s="146"/>
      <c r="M90" s="146"/>
    </row>
    <row r="91" spans="9:13">
      <c r="I91" s="319"/>
      <c r="J91" s="147"/>
      <c r="K91" s="144" t="s">
        <v>472</v>
      </c>
      <c r="L91" s="146" t="s">
        <v>467</v>
      </c>
      <c r="M91" s="146"/>
    </row>
    <row r="92" spans="9:13" ht="30">
      <c r="I92" s="319"/>
      <c r="J92" s="518">
        <v>43455</v>
      </c>
      <c r="K92" s="113" t="s">
        <v>494</v>
      </c>
      <c r="L92" s="146" t="s">
        <v>490</v>
      </c>
      <c r="M92" s="146"/>
    </row>
    <row r="93" spans="9:13" ht="30">
      <c r="I93" s="319"/>
      <c r="J93" s="147" t="s">
        <v>493</v>
      </c>
      <c r="K93" s="113" t="s">
        <v>494</v>
      </c>
      <c r="L93" s="146" t="s">
        <v>490</v>
      </c>
      <c r="M93" s="146"/>
    </row>
    <row r="94" spans="9:13" ht="30">
      <c r="I94" s="319"/>
      <c r="J94" s="147">
        <v>43458</v>
      </c>
      <c r="K94" s="113" t="s">
        <v>494</v>
      </c>
      <c r="L94" s="146" t="s">
        <v>490</v>
      </c>
      <c r="M94" s="146"/>
    </row>
    <row r="95" spans="9:13" ht="30">
      <c r="I95" s="319"/>
      <c r="J95" s="147">
        <v>43437</v>
      </c>
      <c r="K95" s="113" t="s">
        <v>494</v>
      </c>
      <c r="L95" s="146" t="s">
        <v>496</v>
      </c>
      <c r="M95" s="146"/>
    </row>
    <row r="96" spans="9:13" ht="30">
      <c r="I96" s="319"/>
      <c r="J96" s="147">
        <v>43440</v>
      </c>
      <c r="K96" s="113" t="s">
        <v>494</v>
      </c>
      <c r="L96" s="146" t="s">
        <v>496</v>
      </c>
      <c r="M96" s="146"/>
    </row>
    <row r="97" spans="9:13" ht="30">
      <c r="I97" s="319"/>
      <c r="J97" s="147">
        <v>43462</v>
      </c>
      <c r="K97" s="113" t="s">
        <v>494</v>
      </c>
      <c r="L97" s="146" t="s">
        <v>490</v>
      </c>
      <c r="M97" s="146"/>
    </row>
    <row r="98" spans="9:13">
      <c r="I98" s="146"/>
      <c r="J98" s="147"/>
      <c r="K98" s="113"/>
      <c r="L98" s="146"/>
      <c r="M98" s="146"/>
    </row>
    <row r="99" spans="9:13">
      <c r="I99" s="146"/>
      <c r="J99" s="147"/>
      <c r="K99" s="144"/>
      <c r="L99" s="146"/>
      <c r="M99" s="146"/>
    </row>
    <row r="100" spans="9:13" ht="45">
      <c r="I100" s="146"/>
      <c r="J100" s="362" t="s">
        <v>450</v>
      </c>
      <c r="K100" s="382" t="s">
        <v>454</v>
      </c>
      <c r="L100" s="149" t="s">
        <v>76</v>
      </c>
      <c r="M100" s="146"/>
    </row>
    <row r="101" spans="9:13" ht="45">
      <c r="I101" s="146"/>
      <c r="J101" s="332" t="s">
        <v>450</v>
      </c>
      <c r="K101" s="382" t="s">
        <v>455</v>
      </c>
      <c r="L101" s="149" t="s">
        <v>685</v>
      </c>
      <c r="M101" s="146"/>
    </row>
    <row r="102" spans="9:13">
      <c r="I102" s="146"/>
      <c r="J102" s="147"/>
      <c r="K102" s="148"/>
      <c r="L102" s="146"/>
      <c r="M102" s="146"/>
    </row>
    <row r="103" spans="9:13" ht="30">
      <c r="I103" s="80"/>
      <c r="J103" s="147" t="s">
        <v>21</v>
      </c>
      <c r="K103" s="150" t="s">
        <v>73</v>
      </c>
      <c r="L103" s="146" t="s">
        <v>74</v>
      </c>
      <c r="M103" s="146"/>
    </row>
    <row r="104" spans="9:13" ht="24.75" customHeight="1">
      <c r="I104" s="80"/>
      <c r="J104" s="333"/>
      <c r="K104" s="151" t="s">
        <v>4</v>
      </c>
      <c r="L104" s="152" t="s">
        <v>5</v>
      </c>
      <c r="M104" s="80"/>
    </row>
    <row r="105" spans="9:13" ht="15.75">
      <c r="I105" s="80"/>
      <c r="J105" s="333"/>
      <c r="K105" s="153" t="s">
        <v>75</v>
      </c>
      <c r="L105" s="154" t="s">
        <v>76</v>
      </c>
      <c r="M105" s="80"/>
    </row>
    <row r="106" spans="9:13" ht="51.75" customHeight="1">
      <c r="I106" s="80"/>
      <c r="J106" s="333"/>
      <c r="K106" s="153" t="s">
        <v>6</v>
      </c>
      <c r="L106" s="155" t="s">
        <v>7</v>
      </c>
      <c r="M106" s="154"/>
    </row>
    <row r="107" spans="9:13" ht="52.5" customHeight="1">
      <c r="I107" s="80"/>
      <c r="J107" s="333"/>
      <c r="K107" s="153" t="s">
        <v>8</v>
      </c>
      <c r="L107" s="155" t="s">
        <v>7</v>
      </c>
      <c r="M107" s="80"/>
    </row>
    <row r="108" spans="9:13" ht="31.5" customHeight="1">
      <c r="I108" s="80"/>
      <c r="J108" s="333"/>
      <c r="K108" s="156" t="s">
        <v>9</v>
      </c>
      <c r="L108" s="152" t="s">
        <v>10</v>
      </c>
      <c r="M108" s="155"/>
    </row>
    <row r="109" spans="9:13" ht="39" customHeight="1">
      <c r="I109" s="80"/>
      <c r="J109" s="333"/>
      <c r="K109" s="156" t="s">
        <v>11</v>
      </c>
      <c r="L109" s="152" t="s">
        <v>12</v>
      </c>
      <c r="M109" s="80"/>
    </row>
    <row r="110" spans="9:13" ht="40.5" customHeight="1">
      <c r="I110" s="80"/>
      <c r="J110" s="333"/>
      <c r="K110" s="156" t="s">
        <v>13</v>
      </c>
      <c r="L110" s="152" t="s">
        <v>14</v>
      </c>
      <c r="M110" s="80"/>
    </row>
    <row r="111" spans="9:13" ht="31.5">
      <c r="I111" s="80"/>
      <c r="J111" s="333" t="s">
        <v>601</v>
      </c>
      <c r="K111" s="156" t="s">
        <v>15</v>
      </c>
      <c r="L111" s="152" t="s">
        <v>16</v>
      </c>
      <c r="M111" s="80"/>
    </row>
    <row r="112" spans="9:13" ht="51.75" customHeight="1">
      <c r="I112" s="80"/>
      <c r="J112" s="333"/>
      <c r="K112" s="156" t="s">
        <v>17</v>
      </c>
      <c r="L112" s="152" t="s">
        <v>18</v>
      </c>
      <c r="M112" s="80"/>
    </row>
    <row r="113" spans="9:13" ht="60.75">
      <c r="I113" s="80"/>
      <c r="J113" s="333" t="s">
        <v>19</v>
      </c>
      <c r="K113" s="153" t="s">
        <v>77</v>
      </c>
      <c r="L113" s="155" t="s">
        <v>20</v>
      </c>
      <c r="M113" s="80"/>
    </row>
    <row r="114" spans="9:13" ht="45">
      <c r="I114" s="80"/>
      <c r="J114" s="333" t="s">
        <v>21</v>
      </c>
      <c r="K114" s="84" t="s">
        <v>22</v>
      </c>
      <c r="L114" s="155" t="s">
        <v>20</v>
      </c>
      <c r="M114" s="80"/>
    </row>
    <row r="115" spans="9:13" ht="48" customHeight="1">
      <c r="I115" s="80"/>
      <c r="J115" s="333"/>
      <c r="K115" s="153" t="s">
        <v>23</v>
      </c>
      <c r="L115" s="155" t="s">
        <v>20</v>
      </c>
      <c r="M115" s="80"/>
    </row>
    <row r="116" spans="9:13" ht="41.25">
      <c r="I116" s="80"/>
      <c r="J116" s="333"/>
      <c r="K116" s="156" t="s">
        <v>24</v>
      </c>
      <c r="L116" s="152" t="s">
        <v>25</v>
      </c>
      <c r="M116" s="80"/>
    </row>
    <row r="117" spans="9:13" ht="68.25" customHeight="1">
      <c r="I117" s="80"/>
      <c r="J117" s="333"/>
      <c r="K117" s="157" t="s">
        <v>26</v>
      </c>
      <c r="L117" s="155" t="s">
        <v>27</v>
      </c>
      <c r="M117" s="80"/>
    </row>
    <row r="118" spans="9:13" ht="15.75">
      <c r="I118" s="80"/>
      <c r="J118" s="92"/>
      <c r="K118" s="156" t="s">
        <v>28</v>
      </c>
      <c r="L118" s="152" t="s">
        <v>29</v>
      </c>
      <c r="M118" s="80"/>
    </row>
  </sheetData>
  <sheetProtection sheet="1" objects="1" scenarios="1"/>
  <mergeCells count="20">
    <mergeCell ref="I13:L13"/>
    <mergeCell ref="C5:D5"/>
    <mergeCell ref="C6:D6"/>
    <mergeCell ref="D7:E7"/>
    <mergeCell ref="I9:J9"/>
    <mergeCell ref="I11:J11"/>
    <mergeCell ref="I10:J10"/>
    <mergeCell ref="B15:B16"/>
    <mergeCell ref="C15:D15"/>
    <mergeCell ref="E15:E16"/>
    <mergeCell ref="C16:D16"/>
    <mergeCell ref="B17:B22"/>
    <mergeCell ref="C17:D17"/>
    <mergeCell ref="D36:E36"/>
    <mergeCell ref="B23:B24"/>
    <mergeCell ref="C23:C24"/>
    <mergeCell ref="D23:D24"/>
    <mergeCell ref="E23:E24"/>
    <mergeCell ref="B32:D32"/>
    <mergeCell ref="B33:D3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C000"/>
  </sheetPr>
  <dimension ref="A1:C28"/>
  <sheetViews>
    <sheetView topLeftCell="A17" workbookViewId="0">
      <selection activeCell="C27" sqref="A10:C27"/>
    </sheetView>
  </sheetViews>
  <sheetFormatPr defaultRowHeight="15"/>
  <cols>
    <col min="1" max="1" width="4.85546875" customWidth="1"/>
    <col min="2" max="2" width="45.28515625" customWidth="1"/>
    <col min="3" max="3" width="41.5703125" customWidth="1"/>
  </cols>
  <sheetData>
    <row r="1" spans="1:3" ht="15.75">
      <c r="C1" s="13" t="s">
        <v>526</v>
      </c>
    </row>
    <row r="2" spans="1:3" ht="15.75">
      <c r="C2" s="13" t="s">
        <v>565</v>
      </c>
    </row>
    <row r="3" spans="1:3" ht="15.75">
      <c r="C3" s="13" t="s">
        <v>527</v>
      </c>
    </row>
    <row r="4" spans="1:3" ht="15.75">
      <c r="C4" s="13" t="s">
        <v>528</v>
      </c>
    </row>
    <row r="5" spans="1:3" ht="15.75">
      <c r="A5" s="13"/>
    </row>
    <row r="6" spans="1:3" ht="36.75" customHeight="1">
      <c r="A6" s="233" t="s">
        <v>529</v>
      </c>
      <c r="B6" s="233"/>
      <c r="C6" s="233"/>
    </row>
    <row r="7" spans="1:3" ht="27" customHeight="1">
      <c r="A7" s="234" t="s">
        <v>563</v>
      </c>
      <c r="B7" s="234"/>
      <c r="C7" s="234"/>
    </row>
    <row r="8" spans="1:3" ht="27.75" customHeight="1">
      <c r="A8" s="233" t="s">
        <v>531</v>
      </c>
      <c r="B8" s="233"/>
      <c r="C8" s="233"/>
    </row>
    <row r="9" spans="1:3" ht="19.5" thickBot="1">
      <c r="A9" s="14"/>
    </row>
    <row r="10" spans="1:3" ht="72" customHeight="1" thickBot="1">
      <c r="A10" s="15"/>
      <c r="B10" s="16" t="s">
        <v>532</v>
      </c>
      <c r="C10" s="17" t="s">
        <v>533</v>
      </c>
    </row>
    <row r="11" spans="1:3" ht="17.25" thickBot="1">
      <c r="A11" s="18"/>
      <c r="B11" s="19"/>
      <c r="C11" s="20" t="s">
        <v>534</v>
      </c>
    </row>
    <row r="12" spans="1:3" ht="51" customHeight="1" thickBot="1">
      <c r="A12" s="21">
        <v>1</v>
      </c>
      <c r="B12" s="22" t="s">
        <v>48</v>
      </c>
      <c r="C12" s="23">
        <v>0.91</v>
      </c>
    </row>
    <row r="13" spans="1:3" ht="66">
      <c r="A13" s="243">
        <v>2</v>
      </c>
      <c r="B13" s="24" t="s">
        <v>535</v>
      </c>
      <c r="C13" s="25">
        <v>4.5</v>
      </c>
    </row>
    <row r="14" spans="1:3" ht="16.5">
      <c r="A14" s="244"/>
      <c r="B14" s="26" t="s">
        <v>536</v>
      </c>
      <c r="C14" s="27">
        <v>1.4</v>
      </c>
    </row>
    <row r="15" spans="1:3" ht="18" customHeight="1">
      <c r="A15" s="244"/>
      <c r="B15" s="26" t="s">
        <v>53</v>
      </c>
      <c r="C15" s="27">
        <v>0.5</v>
      </c>
    </row>
    <row r="16" spans="1:3" ht="18" customHeight="1">
      <c r="A16" s="244"/>
      <c r="B16" s="26" t="s">
        <v>54</v>
      </c>
      <c r="C16" s="27">
        <v>1.3</v>
      </c>
    </row>
    <row r="17" spans="1:3" ht="18" customHeight="1">
      <c r="A17" s="244"/>
      <c r="B17" s="26" t="s">
        <v>56</v>
      </c>
      <c r="C17" s="27">
        <v>0.7</v>
      </c>
    </row>
    <row r="18" spans="1:3" ht="18" customHeight="1" thickBot="1">
      <c r="A18" s="245"/>
      <c r="B18" s="28" t="s">
        <v>58</v>
      </c>
      <c r="C18" s="29">
        <v>0.6</v>
      </c>
    </row>
    <row r="19" spans="1:3" ht="32.25" customHeight="1">
      <c r="A19" s="30">
        <v>3</v>
      </c>
      <c r="B19" s="31" t="s">
        <v>60</v>
      </c>
      <c r="C19" s="32">
        <v>1.9</v>
      </c>
    </row>
    <row r="20" spans="1:3" ht="66.75" thickBot="1">
      <c r="A20" s="33"/>
      <c r="B20" s="34" t="s">
        <v>537</v>
      </c>
      <c r="C20" s="33"/>
    </row>
    <row r="21" spans="1:3" ht="25.5" customHeight="1" thickBot="1">
      <c r="A21" s="18">
        <v>4</v>
      </c>
      <c r="B21" s="35" t="s">
        <v>62</v>
      </c>
      <c r="C21" s="20">
        <v>1.1000000000000001</v>
      </c>
    </row>
    <row r="22" spans="1:3" ht="25.5" customHeight="1" thickBot="1">
      <c r="A22" s="18">
        <v>5</v>
      </c>
      <c r="B22" s="50" t="s">
        <v>598</v>
      </c>
      <c r="C22" s="20">
        <v>0.5</v>
      </c>
    </row>
    <row r="23" spans="1:3" ht="25.5" customHeight="1" thickBot="1">
      <c r="A23" s="18">
        <v>6</v>
      </c>
      <c r="B23" s="50" t="s">
        <v>599</v>
      </c>
      <c r="C23" s="20">
        <v>2.4</v>
      </c>
    </row>
    <row r="24" spans="1:3" ht="25.5" customHeight="1" thickBot="1">
      <c r="A24" s="18"/>
      <c r="B24" s="19" t="s">
        <v>67</v>
      </c>
      <c r="C24" s="20">
        <f>C12+C13+C19+C21+C22+C23</f>
        <v>11.31</v>
      </c>
    </row>
    <row r="25" spans="1:3" ht="25.5" customHeight="1" thickBot="1">
      <c r="A25" s="18">
        <v>7</v>
      </c>
      <c r="B25" s="35" t="s">
        <v>68</v>
      </c>
      <c r="C25" s="20">
        <v>1.7</v>
      </c>
    </row>
    <row r="26" spans="1:3" ht="25.5" customHeight="1" thickBot="1">
      <c r="A26" s="18"/>
      <c r="B26" s="19" t="s">
        <v>538</v>
      </c>
      <c r="C26" s="41">
        <f>C24+C25</f>
        <v>13.01</v>
      </c>
    </row>
    <row r="27" spans="1:3" ht="60" customHeight="1" thickBot="1">
      <c r="A27" s="37"/>
      <c r="B27" s="38" t="s">
        <v>539</v>
      </c>
      <c r="C27" s="39" t="s">
        <v>540</v>
      </c>
    </row>
    <row r="28" spans="1:3" ht="16.5">
      <c r="A28" s="40"/>
    </row>
  </sheetData>
  <mergeCells count="4">
    <mergeCell ref="A6:C6"/>
    <mergeCell ref="A7:C7"/>
    <mergeCell ref="A8:C8"/>
    <mergeCell ref="A13:A18"/>
  </mergeCells>
  <pageMargins left="0.51181102362204722" right="0.31496062992125984" top="0.35433070866141736" bottom="0.35433070866141736" header="0" footer="0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C000"/>
  </sheetPr>
  <dimension ref="A1:C28"/>
  <sheetViews>
    <sheetView topLeftCell="A17" workbookViewId="0">
      <selection activeCell="C27" sqref="A10:C27"/>
    </sheetView>
  </sheetViews>
  <sheetFormatPr defaultRowHeight="15"/>
  <cols>
    <col min="1" max="1" width="4.85546875" customWidth="1"/>
    <col min="2" max="2" width="45.28515625" customWidth="1"/>
    <col min="3" max="3" width="41.5703125" customWidth="1"/>
  </cols>
  <sheetData>
    <row r="1" spans="1:3" ht="15.75">
      <c r="C1" s="13" t="s">
        <v>526</v>
      </c>
    </row>
    <row r="2" spans="1:3" ht="15.75">
      <c r="C2" s="13" t="s">
        <v>565</v>
      </c>
    </row>
    <row r="3" spans="1:3" ht="15.75">
      <c r="C3" s="13" t="s">
        <v>527</v>
      </c>
    </row>
    <row r="4" spans="1:3" ht="15.75">
      <c r="C4" s="13" t="s">
        <v>528</v>
      </c>
    </row>
    <row r="5" spans="1:3" ht="15.75">
      <c r="A5" s="13"/>
    </row>
    <row r="6" spans="1:3" ht="36.75" customHeight="1">
      <c r="A6" s="233" t="s">
        <v>529</v>
      </c>
      <c r="B6" s="233"/>
      <c r="C6" s="233"/>
    </row>
    <row r="7" spans="1:3" ht="27" customHeight="1">
      <c r="A7" s="234" t="s">
        <v>564</v>
      </c>
      <c r="B7" s="234"/>
      <c r="C7" s="234"/>
    </row>
    <row r="8" spans="1:3" ht="27.75" customHeight="1">
      <c r="A8" s="233" t="s">
        <v>531</v>
      </c>
      <c r="B8" s="233"/>
      <c r="C8" s="233"/>
    </row>
    <row r="9" spans="1:3" ht="19.5" thickBot="1">
      <c r="A9" s="14"/>
    </row>
    <row r="10" spans="1:3" ht="72" customHeight="1" thickBot="1">
      <c r="A10" s="15"/>
      <c r="B10" s="16" t="s">
        <v>532</v>
      </c>
      <c r="C10" s="17" t="s">
        <v>533</v>
      </c>
    </row>
    <row r="11" spans="1:3" ht="17.25" thickBot="1">
      <c r="A11" s="18"/>
      <c r="B11" s="19"/>
      <c r="C11" s="20" t="s">
        <v>534</v>
      </c>
    </row>
    <row r="12" spans="1:3" ht="51" customHeight="1" thickBot="1">
      <c r="A12" s="21">
        <v>1</v>
      </c>
      <c r="B12" s="22" t="s">
        <v>48</v>
      </c>
      <c r="C12" s="23">
        <v>1.9</v>
      </c>
    </row>
    <row r="13" spans="1:3" ht="66">
      <c r="A13" s="235">
        <v>2</v>
      </c>
      <c r="B13" s="24" t="s">
        <v>535</v>
      </c>
      <c r="C13" s="25">
        <f>C14+C15+C16+C17+C18</f>
        <v>4</v>
      </c>
    </row>
    <row r="14" spans="1:3" ht="16.5">
      <c r="A14" s="236"/>
      <c r="B14" s="26" t="s">
        <v>536</v>
      </c>
      <c r="C14" s="27">
        <v>1.4</v>
      </c>
    </row>
    <row r="15" spans="1:3" ht="18" customHeight="1">
      <c r="A15" s="236"/>
      <c r="B15" s="26" t="s">
        <v>53</v>
      </c>
      <c r="C15" s="27">
        <v>0</v>
      </c>
    </row>
    <row r="16" spans="1:3" ht="18" customHeight="1">
      <c r="A16" s="236"/>
      <c r="B16" s="26" t="s">
        <v>54</v>
      </c>
      <c r="C16" s="27">
        <v>1.3</v>
      </c>
    </row>
    <row r="17" spans="1:3" ht="18" customHeight="1">
      <c r="A17" s="236"/>
      <c r="B17" s="26" t="s">
        <v>56</v>
      </c>
      <c r="C17" s="27">
        <v>0.7</v>
      </c>
    </row>
    <row r="18" spans="1:3" ht="18" customHeight="1" thickBot="1">
      <c r="A18" s="237"/>
      <c r="B18" s="28" t="s">
        <v>58</v>
      </c>
      <c r="C18" s="29">
        <v>0.6</v>
      </c>
    </row>
    <row r="19" spans="1:3" ht="32.25" customHeight="1">
      <c r="A19" s="30">
        <v>3</v>
      </c>
      <c r="B19" s="31" t="s">
        <v>60</v>
      </c>
      <c r="C19" s="32">
        <v>1.9</v>
      </c>
    </row>
    <row r="20" spans="1:3" ht="66.75" thickBot="1">
      <c r="A20" s="33"/>
      <c r="B20" s="34" t="s">
        <v>537</v>
      </c>
      <c r="C20" s="33"/>
    </row>
    <row r="21" spans="1:3" ht="25.5" customHeight="1" thickBot="1">
      <c r="A21" s="18">
        <v>4</v>
      </c>
      <c r="B21" s="35" t="s">
        <v>62</v>
      </c>
      <c r="C21" s="20">
        <v>1.1000000000000001</v>
      </c>
    </row>
    <row r="22" spans="1:3" ht="25.5" customHeight="1" thickBot="1">
      <c r="A22" s="18">
        <v>5</v>
      </c>
      <c r="B22" s="50" t="s">
        <v>598</v>
      </c>
      <c r="C22" s="20">
        <v>0.6</v>
      </c>
    </row>
    <row r="23" spans="1:3" ht="25.5" customHeight="1" thickBot="1">
      <c r="A23" s="18">
        <v>6</v>
      </c>
      <c r="B23" s="50" t="s">
        <v>599</v>
      </c>
      <c r="C23" s="20">
        <v>2.4</v>
      </c>
    </row>
    <row r="24" spans="1:3" ht="25.5" customHeight="1" thickBot="1">
      <c r="A24" s="18"/>
      <c r="B24" s="19" t="s">
        <v>67</v>
      </c>
      <c r="C24" s="20">
        <f>C12+C13+C19+C21+C22+C23</f>
        <v>11.9</v>
      </c>
    </row>
    <row r="25" spans="1:3" ht="25.5" customHeight="1" thickBot="1">
      <c r="A25" s="18">
        <v>7</v>
      </c>
      <c r="B25" s="35" t="s">
        <v>68</v>
      </c>
      <c r="C25" s="20">
        <v>1.7</v>
      </c>
    </row>
    <row r="26" spans="1:3" ht="25.5" customHeight="1" thickBot="1">
      <c r="A26" s="18"/>
      <c r="B26" s="19" t="s">
        <v>538</v>
      </c>
      <c r="C26" s="36">
        <f>C25+C24</f>
        <v>13.6</v>
      </c>
    </row>
    <row r="27" spans="1:3" ht="60" customHeight="1" thickBot="1">
      <c r="A27" s="37"/>
      <c r="B27" s="38" t="s">
        <v>539</v>
      </c>
      <c r="C27" s="39" t="s">
        <v>540</v>
      </c>
    </row>
    <row r="28" spans="1:3" ht="16.5">
      <c r="A28" s="40"/>
    </row>
  </sheetData>
  <mergeCells count="4">
    <mergeCell ref="A6:C6"/>
    <mergeCell ref="A7:C7"/>
    <mergeCell ref="A8:C8"/>
    <mergeCell ref="A13:A18"/>
  </mergeCells>
  <pageMargins left="0.51181102362204722" right="0.31496062992125984" top="0.35433070866141736" bottom="0.35433070866141736" header="0" footer="0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C000"/>
  </sheetPr>
  <dimension ref="A1:C28"/>
  <sheetViews>
    <sheetView topLeftCell="A17" workbookViewId="0">
      <selection activeCell="C27" sqref="A10:C27"/>
    </sheetView>
  </sheetViews>
  <sheetFormatPr defaultRowHeight="15"/>
  <cols>
    <col min="1" max="1" width="4.85546875" customWidth="1"/>
    <col min="2" max="2" width="45.28515625" customWidth="1"/>
    <col min="3" max="3" width="41.5703125" customWidth="1"/>
  </cols>
  <sheetData>
    <row r="1" spans="1:3" ht="15.75">
      <c r="C1" s="13" t="s">
        <v>526</v>
      </c>
    </row>
    <row r="2" spans="1:3" ht="15.75">
      <c r="C2" s="13" t="s">
        <v>565</v>
      </c>
    </row>
    <row r="3" spans="1:3" ht="15.75">
      <c r="C3" s="13" t="s">
        <v>527</v>
      </c>
    </row>
    <row r="4" spans="1:3" ht="15.75">
      <c r="C4" s="13" t="s">
        <v>528</v>
      </c>
    </row>
    <row r="5" spans="1:3" ht="23.25" customHeight="1">
      <c r="A5" s="13"/>
    </row>
    <row r="6" spans="1:3" ht="36.75" customHeight="1">
      <c r="A6" s="233" t="s">
        <v>529</v>
      </c>
      <c r="B6" s="233"/>
      <c r="C6" s="233"/>
    </row>
    <row r="7" spans="1:3" ht="27" customHeight="1">
      <c r="A7" s="234" t="s">
        <v>566</v>
      </c>
      <c r="B7" s="234"/>
      <c r="C7" s="234"/>
    </row>
    <row r="8" spans="1:3" ht="27.75" customHeight="1">
      <c r="A8" s="233" t="s">
        <v>531</v>
      </c>
      <c r="B8" s="233"/>
      <c r="C8" s="233"/>
    </row>
    <row r="9" spans="1:3" ht="19.5" thickBot="1">
      <c r="A9" s="14"/>
    </row>
    <row r="10" spans="1:3" ht="72" customHeight="1" thickBot="1">
      <c r="A10" s="15"/>
      <c r="B10" s="16" t="s">
        <v>532</v>
      </c>
      <c r="C10" s="17" t="s">
        <v>533</v>
      </c>
    </row>
    <row r="11" spans="1:3" ht="17.25" thickBot="1">
      <c r="A11" s="18"/>
      <c r="B11" s="19"/>
      <c r="C11" s="20" t="s">
        <v>534</v>
      </c>
    </row>
    <row r="12" spans="1:3" ht="51" customHeight="1" thickBot="1">
      <c r="A12" s="21">
        <v>1</v>
      </c>
      <c r="B12" s="22" t="s">
        <v>48</v>
      </c>
      <c r="C12" s="23">
        <v>1.9</v>
      </c>
    </row>
    <row r="13" spans="1:3" ht="66">
      <c r="A13" s="235">
        <v>2</v>
      </c>
      <c r="B13" s="24" t="s">
        <v>535</v>
      </c>
      <c r="C13" s="25">
        <f>C14+C15+C16+C17+C18</f>
        <v>4</v>
      </c>
    </row>
    <row r="14" spans="1:3" ht="16.5">
      <c r="A14" s="236"/>
      <c r="B14" s="26" t="s">
        <v>536</v>
      </c>
      <c r="C14" s="27">
        <v>1.4</v>
      </c>
    </row>
    <row r="15" spans="1:3" ht="18" customHeight="1">
      <c r="A15" s="236"/>
      <c r="B15" s="26" t="s">
        <v>53</v>
      </c>
      <c r="C15" s="27">
        <v>0</v>
      </c>
    </row>
    <row r="16" spans="1:3" ht="18" customHeight="1">
      <c r="A16" s="236"/>
      <c r="B16" s="26" t="s">
        <v>54</v>
      </c>
      <c r="C16" s="27">
        <v>1.3</v>
      </c>
    </row>
    <row r="17" spans="1:3" ht="18" customHeight="1">
      <c r="A17" s="236"/>
      <c r="B17" s="26" t="s">
        <v>56</v>
      </c>
      <c r="C17" s="27">
        <v>0.7</v>
      </c>
    </row>
    <row r="18" spans="1:3" ht="18" customHeight="1" thickBot="1">
      <c r="A18" s="237"/>
      <c r="B18" s="28" t="s">
        <v>58</v>
      </c>
      <c r="C18" s="29">
        <v>0.6</v>
      </c>
    </row>
    <row r="19" spans="1:3" ht="32.25" customHeight="1">
      <c r="A19" s="30">
        <v>3</v>
      </c>
      <c r="B19" s="31" t="s">
        <v>60</v>
      </c>
      <c r="C19" s="32">
        <v>1.9</v>
      </c>
    </row>
    <row r="20" spans="1:3" ht="66.75" thickBot="1">
      <c r="A20" s="33"/>
      <c r="B20" s="34" t="s">
        <v>537</v>
      </c>
      <c r="C20" s="33"/>
    </row>
    <row r="21" spans="1:3" ht="25.5" customHeight="1" thickBot="1">
      <c r="A21" s="18">
        <v>4</v>
      </c>
      <c r="B21" s="35" t="s">
        <v>62</v>
      </c>
      <c r="C21" s="20">
        <v>1.1000000000000001</v>
      </c>
    </row>
    <row r="22" spans="1:3" ht="25.5" customHeight="1" thickBot="1">
      <c r="A22" s="18">
        <v>5</v>
      </c>
      <c r="B22" s="50" t="s">
        <v>598</v>
      </c>
      <c r="C22" s="20">
        <v>0.6</v>
      </c>
    </row>
    <row r="23" spans="1:3" ht="25.5" customHeight="1" thickBot="1">
      <c r="A23" s="18">
        <v>6</v>
      </c>
      <c r="B23" s="50" t="s">
        <v>599</v>
      </c>
      <c r="C23" s="20">
        <v>2.4</v>
      </c>
    </row>
    <row r="24" spans="1:3" ht="25.5" customHeight="1" thickBot="1">
      <c r="A24" s="18"/>
      <c r="B24" s="19" t="s">
        <v>67</v>
      </c>
      <c r="C24" s="20">
        <f>C12+C13+C19+C21+C22+C23</f>
        <v>11.9</v>
      </c>
    </row>
    <row r="25" spans="1:3" ht="25.5" customHeight="1" thickBot="1">
      <c r="A25" s="18">
        <v>7</v>
      </c>
      <c r="B25" s="35" t="s">
        <v>68</v>
      </c>
      <c r="C25" s="20">
        <v>1.7</v>
      </c>
    </row>
    <row r="26" spans="1:3" ht="25.5" customHeight="1" thickBot="1">
      <c r="A26" s="18"/>
      <c r="B26" s="19" t="s">
        <v>538</v>
      </c>
      <c r="C26" s="36">
        <f>C25+C24</f>
        <v>13.6</v>
      </c>
    </row>
    <row r="27" spans="1:3" ht="60" customHeight="1" thickBot="1">
      <c r="A27" s="37"/>
      <c r="B27" s="38" t="s">
        <v>539</v>
      </c>
      <c r="C27" s="39" t="s">
        <v>540</v>
      </c>
    </row>
    <row r="28" spans="1:3" ht="16.5">
      <c r="A28" s="40"/>
    </row>
  </sheetData>
  <mergeCells count="4">
    <mergeCell ref="A6:C6"/>
    <mergeCell ref="A7:C7"/>
    <mergeCell ref="A8:C8"/>
    <mergeCell ref="A13:A18"/>
  </mergeCells>
  <pageMargins left="0.51181102362204722" right="0.31496062992125984" top="0.35433070866141736" bottom="0.35433070866141736" header="0" footer="0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C000"/>
  </sheetPr>
  <dimension ref="A1:C28"/>
  <sheetViews>
    <sheetView topLeftCell="A17" workbookViewId="0">
      <selection activeCell="C26" sqref="C26"/>
    </sheetView>
  </sheetViews>
  <sheetFormatPr defaultRowHeight="15"/>
  <cols>
    <col min="1" max="1" width="4.85546875" customWidth="1"/>
    <col min="2" max="2" width="45.28515625" customWidth="1"/>
    <col min="3" max="3" width="41.5703125" customWidth="1"/>
  </cols>
  <sheetData>
    <row r="1" spans="1:3" ht="15.75">
      <c r="C1" s="13" t="s">
        <v>526</v>
      </c>
    </row>
    <row r="2" spans="1:3" ht="15.75">
      <c r="C2" s="13" t="s">
        <v>565</v>
      </c>
    </row>
    <row r="3" spans="1:3" ht="15.75">
      <c r="C3" s="13" t="s">
        <v>527</v>
      </c>
    </row>
    <row r="4" spans="1:3" ht="15.75">
      <c r="C4" s="13" t="s">
        <v>528</v>
      </c>
    </row>
    <row r="5" spans="1:3" ht="24" customHeight="1">
      <c r="A5" s="13"/>
    </row>
    <row r="6" spans="1:3" ht="36.75" customHeight="1">
      <c r="A6" s="233" t="s">
        <v>529</v>
      </c>
      <c r="B6" s="233"/>
      <c r="C6" s="233"/>
    </row>
    <row r="7" spans="1:3" ht="27" customHeight="1">
      <c r="A7" s="234" t="s">
        <v>567</v>
      </c>
      <c r="B7" s="234"/>
      <c r="C7" s="234"/>
    </row>
    <row r="8" spans="1:3" ht="27.75" customHeight="1">
      <c r="A8" s="233" t="s">
        <v>531</v>
      </c>
      <c r="B8" s="233"/>
      <c r="C8" s="233"/>
    </row>
    <row r="9" spans="1:3" ht="19.5" thickBot="1">
      <c r="A9" s="14"/>
    </row>
    <row r="10" spans="1:3" ht="72" customHeight="1" thickBot="1">
      <c r="A10" s="15"/>
      <c r="B10" s="16" t="s">
        <v>532</v>
      </c>
      <c r="C10" s="17" t="s">
        <v>533</v>
      </c>
    </row>
    <row r="11" spans="1:3" ht="17.25" thickBot="1">
      <c r="A11" s="18"/>
      <c r="B11" s="19"/>
      <c r="C11" s="20" t="s">
        <v>534</v>
      </c>
    </row>
    <row r="12" spans="1:3" ht="51" customHeight="1" thickBot="1">
      <c r="A12" s="21">
        <v>1</v>
      </c>
      <c r="B12" s="22" t="s">
        <v>48</v>
      </c>
      <c r="C12" s="23">
        <v>1.9</v>
      </c>
    </row>
    <row r="13" spans="1:3" ht="66">
      <c r="A13" s="235">
        <v>2</v>
      </c>
      <c r="B13" s="24" t="s">
        <v>535</v>
      </c>
      <c r="C13" s="25">
        <f>C14+C15+C16+C17+C18</f>
        <v>4</v>
      </c>
    </row>
    <row r="14" spans="1:3" ht="16.5">
      <c r="A14" s="236"/>
      <c r="B14" s="26" t="s">
        <v>536</v>
      </c>
      <c r="C14" s="27">
        <v>1.4</v>
      </c>
    </row>
    <row r="15" spans="1:3" ht="18" customHeight="1">
      <c r="A15" s="236"/>
      <c r="B15" s="26" t="s">
        <v>53</v>
      </c>
      <c r="C15" s="27">
        <v>0</v>
      </c>
    </row>
    <row r="16" spans="1:3" ht="18" customHeight="1">
      <c r="A16" s="236"/>
      <c r="B16" s="26" t="s">
        <v>54</v>
      </c>
      <c r="C16" s="27">
        <v>1.3</v>
      </c>
    </row>
    <row r="17" spans="1:3" ht="18" customHeight="1">
      <c r="A17" s="236"/>
      <c r="B17" s="26" t="s">
        <v>56</v>
      </c>
      <c r="C17" s="27">
        <v>0.7</v>
      </c>
    </row>
    <row r="18" spans="1:3" ht="18" customHeight="1" thickBot="1">
      <c r="A18" s="237"/>
      <c r="B18" s="28" t="s">
        <v>58</v>
      </c>
      <c r="C18" s="29">
        <v>0.6</v>
      </c>
    </row>
    <row r="19" spans="1:3" ht="32.25" customHeight="1">
      <c r="A19" s="30">
        <v>3</v>
      </c>
      <c r="B19" s="31" t="s">
        <v>60</v>
      </c>
      <c r="C19" s="32">
        <v>1.9</v>
      </c>
    </row>
    <row r="20" spans="1:3" ht="66.75" thickBot="1">
      <c r="A20" s="33"/>
      <c r="B20" s="34" t="s">
        <v>537</v>
      </c>
      <c r="C20" s="33"/>
    </row>
    <row r="21" spans="1:3" ht="25.5" customHeight="1" thickBot="1">
      <c r="A21" s="18">
        <v>4</v>
      </c>
      <c r="B21" s="50" t="s">
        <v>598</v>
      </c>
      <c r="C21" s="20">
        <v>1.1000000000000001</v>
      </c>
    </row>
    <row r="22" spans="1:3" ht="25.5" customHeight="1" thickBot="1">
      <c r="A22" s="18">
        <v>5</v>
      </c>
      <c r="B22" s="50" t="s">
        <v>599</v>
      </c>
      <c r="C22" s="20">
        <v>0.6</v>
      </c>
    </row>
    <row r="23" spans="1:3" ht="25.5" customHeight="1" thickBot="1">
      <c r="A23" s="18">
        <v>6</v>
      </c>
      <c r="B23" s="35" t="s">
        <v>65</v>
      </c>
      <c r="C23" s="20">
        <v>2.4</v>
      </c>
    </row>
    <row r="24" spans="1:3" ht="25.5" customHeight="1" thickBot="1">
      <c r="A24" s="18"/>
      <c r="B24" s="19" t="s">
        <v>67</v>
      </c>
      <c r="C24" s="20">
        <f>C12+C13+C19+C21+C22+C23</f>
        <v>11.9</v>
      </c>
    </row>
    <row r="25" spans="1:3" ht="25.5" customHeight="1" thickBot="1">
      <c r="A25" s="18">
        <v>7</v>
      </c>
      <c r="B25" s="35" t="s">
        <v>68</v>
      </c>
      <c r="C25" s="20">
        <v>1.7</v>
      </c>
    </row>
    <row r="26" spans="1:3" ht="25.5" customHeight="1" thickBot="1">
      <c r="A26" s="18"/>
      <c r="B26" s="19" t="s">
        <v>538</v>
      </c>
      <c r="C26" s="36">
        <f>C25+C24</f>
        <v>13.6</v>
      </c>
    </row>
    <row r="27" spans="1:3" ht="60" customHeight="1" thickBot="1">
      <c r="A27" s="37"/>
      <c r="B27" s="38" t="s">
        <v>539</v>
      </c>
      <c r="C27" s="39" t="s">
        <v>540</v>
      </c>
    </row>
    <row r="28" spans="1:3" ht="16.5">
      <c r="A28" s="40"/>
    </row>
  </sheetData>
  <mergeCells count="4">
    <mergeCell ref="A6:C6"/>
    <mergeCell ref="A7:C7"/>
    <mergeCell ref="A8:C8"/>
    <mergeCell ref="A13:A18"/>
  </mergeCells>
  <pageMargins left="0.51181102362204722" right="0.31496062992125984" top="0.35433070866141736" bottom="0.35433070866141736" header="0" footer="0"/>
  <pageSetup paperSize="9"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C000"/>
  </sheetPr>
  <dimension ref="A1:C37"/>
  <sheetViews>
    <sheetView topLeftCell="A17" workbookViewId="0">
      <selection activeCell="C33" sqref="C33"/>
    </sheetView>
  </sheetViews>
  <sheetFormatPr defaultRowHeight="15"/>
  <cols>
    <col min="1" max="1" width="4.85546875" customWidth="1"/>
    <col min="2" max="2" width="45.28515625" customWidth="1"/>
    <col min="3" max="3" width="44.5703125" customWidth="1"/>
  </cols>
  <sheetData>
    <row r="1" spans="1:3" ht="15.75">
      <c r="C1" s="13" t="s">
        <v>526</v>
      </c>
    </row>
    <row r="2" spans="1:3" ht="15.75">
      <c r="C2" s="13" t="s">
        <v>573</v>
      </c>
    </row>
    <row r="3" spans="1:3" ht="15.75">
      <c r="C3" s="13" t="s">
        <v>527</v>
      </c>
    </row>
    <row r="4" spans="1:3" ht="15.75">
      <c r="C4" s="13" t="s">
        <v>528</v>
      </c>
    </row>
    <row r="5" spans="1:3" ht="15.75">
      <c r="A5" s="13"/>
    </row>
    <row r="6" spans="1:3" ht="36.75" customHeight="1">
      <c r="A6" s="233" t="s">
        <v>529</v>
      </c>
      <c r="B6" s="233"/>
      <c r="C6" s="233"/>
    </row>
    <row r="7" spans="1:3" ht="27" customHeight="1">
      <c r="A7" s="234" t="s">
        <v>574</v>
      </c>
      <c r="B7" s="234"/>
      <c r="C7" s="234"/>
    </row>
    <row r="8" spans="1:3" ht="27.75" customHeight="1">
      <c r="A8" s="233" t="s">
        <v>531</v>
      </c>
      <c r="B8" s="233"/>
      <c r="C8" s="233"/>
    </row>
    <row r="9" spans="1:3" ht="19.5" thickBot="1">
      <c r="A9" s="14"/>
    </row>
    <row r="10" spans="1:3" ht="72" customHeight="1" thickBot="1">
      <c r="A10" s="15"/>
      <c r="B10" s="16" t="s">
        <v>532</v>
      </c>
      <c r="C10" s="17" t="s">
        <v>533</v>
      </c>
    </row>
    <row r="11" spans="1:3" ht="17.25" thickBot="1">
      <c r="A11" s="18"/>
      <c r="B11" s="19"/>
      <c r="C11" s="20" t="s">
        <v>534</v>
      </c>
    </row>
    <row r="12" spans="1:3" ht="51" customHeight="1" thickBot="1">
      <c r="A12" s="21">
        <v>1</v>
      </c>
      <c r="B12" s="22" t="s">
        <v>48</v>
      </c>
      <c r="C12" s="23">
        <v>2.2999999999999998</v>
      </c>
    </row>
    <row r="13" spans="1:3" ht="66">
      <c r="A13" s="235">
        <v>2</v>
      </c>
      <c r="B13" s="24" t="s">
        <v>535</v>
      </c>
      <c r="C13" s="25">
        <v>4.0999999999999996</v>
      </c>
    </row>
    <row r="14" spans="1:3" ht="16.5">
      <c r="A14" s="236"/>
      <c r="B14" s="26" t="s">
        <v>536</v>
      </c>
      <c r="C14" s="27">
        <v>1.5</v>
      </c>
    </row>
    <row r="15" spans="1:3" ht="18" customHeight="1">
      <c r="A15" s="236"/>
      <c r="B15" s="26" t="s">
        <v>53</v>
      </c>
      <c r="C15" s="27">
        <v>0</v>
      </c>
    </row>
    <row r="16" spans="1:3" ht="18" customHeight="1">
      <c r="A16" s="236"/>
      <c r="B16" s="26" t="s">
        <v>54</v>
      </c>
      <c r="C16" s="27">
        <v>1.3</v>
      </c>
    </row>
    <row r="17" spans="1:3" ht="18" customHeight="1">
      <c r="A17" s="236"/>
      <c r="B17" s="26" t="s">
        <v>56</v>
      </c>
      <c r="C17" s="27">
        <v>0.7</v>
      </c>
    </row>
    <row r="18" spans="1:3" ht="18" customHeight="1" thickBot="1">
      <c r="A18" s="237"/>
      <c r="B18" s="28" t="s">
        <v>58</v>
      </c>
      <c r="C18" s="29">
        <v>0.6</v>
      </c>
    </row>
    <row r="19" spans="1:3" ht="32.25" customHeight="1">
      <c r="A19" s="30">
        <v>3</v>
      </c>
      <c r="B19" s="31" t="s">
        <v>60</v>
      </c>
      <c r="C19" s="32">
        <v>2.35</v>
      </c>
    </row>
    <row r="20" spans="1:3" ht="66.75" thickBot="1">
      <c r="A20" s="33"/>
      <c r="B20" s="34" t="s">
        <v>537</v>
      </c>
      <c r="C20" s="33"/>
    </row>
    <row r="21" spans="1:3" ht="25.5" customHeight="1" thickBot="1">
      <c r="A21" s="18">
        <v>4</v>
      </c>
      <c r="B21" s="50" t="s">
        <v>598</v>
      </c>
      <c r="C21" s="20">
        <v>1.1000000000000001</v>
      </c>
    </row>
    <row r="22" spans="1:3" ht="25.5" customHeight="1" thickBot="1">
      <c r="A22" s="18">
        <v>5</v>
      </c>
      <c r="B22" s="50" t="s">
        <v>599</v>
      </c>
      <c r="C22" s="20">
        <v>0.6</v>
      </c>
    </row>
    <row r="23" spans="1:3" ht="25.5" customHeight="1" thickBot="1">
      <c r="A23" s="18">
        <v>6</v>
      </c>
      <c r="B23" s="35" t="s">
        <v>65</v>
      </c>
      <c r="C23" s="20">
        <v>2.85</v>
      </c>
    </row>
    <row r="24" spans="1:3" ht="25.5" customHeight="1" thickBot="1">
      <c r="A24" s="18"/>
      <c r="B24" s="19" t="s">
        <v>67</v>
      </c>
      <c r="C24" s="20">
        <f>C12+C13+C19+C21+C22+C23</f>
        <v>13.299999999999999</v>
      </c>
    </row>
    <row r="25" spans="1:3" ht="25.5" customHeight="1" thickBot="1">
      <c r="A25" s="18">
        <v>7</v>
      </c>
      <c r="B25" s="35" t="s">
        <v>68</v>
      </c>
      <c r="C25" s="20">
        <v>1.7</v>
      </c>
    </row>
    <row r="26" spans="1:3" ht="25.5" customHeight="1" thickBot="1">
      <c r="A26" s="18"/>
      <c r="B26" s="19" t="s">
        <v>538</v>
      </c>
      <c r="C26" s="36">
        <f>C25+C24</f>
        <v>14.999999999999998</v>
      </c>
    </row>
    <row r="27" spans="1:3" ht="60" customHeight="1" thickBot="1">
      <c r="A27" s="37"/>
      <c r="B27" s="38" t="s">
        <v>539</v>
      </c>
      <c r="C27" s="45" t="s">
        <v>540</v>
      </c>
    </row>
    <row r="28" spans="1:3" ht="16.5">
      <c r="A28" s="40"/>
    </row>
    <row r="37" spans="2:2"/>
  </sheetData>
  <mergeCells count="4">
    <mergeCell ref="A6:C6"/>
    <mergeCell ref="A7:C7"/>
    <mergeCell ref="A8:C8"/>
    <mergeCell ref="A13:A18"/>
  </mergeCells>
  <pageMargins left="0.51181102362204722" right="0.31496062992125984" top="0.35433070866141736" bottom="0.35433070866141736" header="0" footer="0"/>
  <pageSetup paperSize="9" orientation="portrait" verticalDpi="0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C000"/>
  </sheetPr>
  <dimension ref="A1:C37"/>
  <sheetViews>
    <sheetView topLeftCell="A17" workbookViewId="0">
      <selection activeCell="C37" sqref="C37"/>
    </sheetView>
  </sheetViews>
  <sheetFormatPr defaultRowHeight="15"/>
  <cols>
    <col min="1" max="1" width="4.85546875" customWidth="1"/>
    <col min="2" max="2" width="45.28515625" customWidth="1"/>
    <col min="3" max="3" width="44.5703125" customWidth="1"/>
  </cols>
  <sheetData>
    <row r="1" spans="1:3" ht="15.75">
      <c r="C1" s="13" t="s">
        <v>526</v>
      </c>
    </row>
    <row r="2" spans="1:3" ht="15.75">
      <c r="C2" s="13" t="s">
        <v>573</v>
      </c>
    </row>
    <row r="3" spans="1:3" ht="15.75">
      <c r="C3" s="13" t="s">
        <v>527</v>
      </c>
    </row>
    <row r="4" spans="1:3" ht="15.75">
      <c r="C4" s="13" t="s">
        <v>528</v>
      </c>
    </row>
    <row r="5" spans="1:3" ht="15.75">
      <c r="A5" s="13"/>
    </row>
    <row r="6" spans="1:3" ht="36.75" customHeight="1">
      <c r="A6" s="233" t="s">
        <v>529</v>
      </c>
      <c r="B6" s="233"/>
      <c r="C6" s="233"/>
    </row>
    <row r="7" spans="1:3" ht="27" customHeight="1">
      <c r="A7" s="234" t="s">
        <v>572</v>
      </c>
      <c r="B7" s="234"/>
      <c r="C7" s="234"/>
    </row>
    <row r="8" spans="1:3" ht="27.75" customHeight="1">
      <c r="A8" s="233" t="s">
        <v>531</v>
      </c>
      <c r="B8" s="233"/>
      <c r="C8" s="233"/>
    </row>
    <row r="9" spans="1:3" ht="19.5" thickBot="1">
      <c r="A9" s="14"/>
    </row>
    <row r="10" spans="1:3" ht="72" customHeight="1" thickBot="1">
      <c r="A10" s="15"/>
      <c r="B10" s="16" t="s">
        <v>532</v>
      </c>
      <c r="C10" s="17" t="s">
        <v>533</v>
      </c>
    </row>
    <row r="11" spans="1:3" ht="17.25" thickBot="1">
      <c r="A11" s="18"/>
      <c r="B11" s="19"/>
      <c r="C11" s="20" t="s">
        <v>534</v>
      </c>
    </row>
    <row r="12" spans="1:3" ht="51" customHeight="1" thickBot="1">
      <c r="A12" s="21">
        <v>1</v>
      </c>
      <c r="B12" s="22" t="s">
        <v>48</v>
      </c>
      <c r="C12" s="23">
        <v>3.49</v>
      </c>
    </row>
    <row r="13" spans="1:3" ht="66">
      <c r="A13" s="235">
        <v>2</v>
      </c>
      <c r="B13" s="24" t="s">
        <v>535</v>
      </c>
      <c r="C13" s="25">
        <v>5.6</v>
      </c>
    </row>
    <row r="14" spans="1:3" ht="16.5">
      <c r="A14" s="236"/>
      <c r="B14" s="26" t="s">
        <v>536</v>
      </c>
      <c r="C14" s="27">
        <v>2.2000000000000002</v>
      </c>
    </row>
    <row r="15" spans="1:3" ht="18" customHeight="1">
      <c r="A15" s="236"/>
      <c r="B15" s="26" t="s">
        <v>53</v>
      </c>
      <c r="C15" s="27">
        <v>0</v>
      </c>
    </row>
    <row r="16" spans="1:3" ht="18" customHeight="1">
      <c r="A16" s="236"/>
      <c r="B16" s="26" t="s">
        <v>54</v>
      </c>
      <c r="C16" s="27">
        <v>2.1</v>
      </c>
    </row>
    <row r="17" spans="1:3" ht="18" customHeight="1">
      <c r="A17" s="236"/>
      <c r="B17" s="26" t="s">
        <v>56</v>
      </c>
      <c r="C17" s="27">
        <v>0.7</v>
      </c>
    </row>
    <row r="18" spans="1:3" ht="18" customHeight="1" thickBot="1">
      <c r="A18" s="237"/>
      <c r="B18" s="28" t="s">
        <v>58</v>
      </c>
      <c r="C18" s="29">
        <v>0.6</v>
      </c>
    </row>
    <row r="19" spans="1:3" ht="32.25" customHeight="1">
      <c r="A19" s="30">
        <v>3</v>
      </c>
      <c r="B19" s="31" t="s">
        <v>60</v>
      </c>
      <c r="C19" s="32">
        <v>4.05</v>
      </c>
    </row>
    <row r="20" spans="1:3" ht="66.75" thickBot="1">
      <c r="A20" s="33"/>
      <c r="B20" s="34" t="s">
        <v>537</v>
      </c>
      <c r="C20" s="33"/>
    </row>
    <row r="21" spans="1:3" ht="25.5" customHeight="1" thickBot="1">
      <c r="A21" s="18">
        <v>4</v>
      </c>
      <c r="B21" s="35" t="s">
        <v>62</v>
      </c>
      <c r="C21" s="20">
        <v>1.1599999999999999</v>
      </c>
    </row>
    <row r="22" spans="1:3" ht="25.5" customHeight="1" thickBot="1">
      <c r="A22" s="18">
        <v>5</v>
      </c>
      <c r="B22" s="50" t="s">
        <v>598</v>
      </c>
      <c r="C22" s="20">
        <v>0.8</v>
      </c>
    </row>
    <row r="23" spans="1:3" ht="25.5" customHeight="1" thickBot="1">
      <c r="A23" s="18">
        <v>6</v>
      </c>
      <c r="B23" s="50" t="s">
        <v>599</v>
      </c>
      <c r="C23" s="20">
        <v>3.2</v>
      </c>
    </row>
    <row r="24" spans="1:3" ht="25.5" customHeight="1" thickBot="1">
      <c r="A24" s="18"/>
      <c r="B24" s="19" t="s">
        <v>67</v>
      </c>
      <c r="C24" s="20">
        <f>C12+C13+C19+C21+C22+C23</f>
        <v>18.3</v>
      </c>
    </row>
    <row r="25" spans="1:3" ht="25.5" customHeight="1" thickBot="1">
      <c r="A25" s="18">
        <v>7</v>
      </c>
      <c r="B25" s="35" t="s">
        <v>68</v>
      </c>
      <c r="C25" s="20">
        <v>1.7</v>
      </c>
    </row>
    <row r="26" spans="1:3" ht="25.5" customHeight="1" thickBot="1">
      <c r="A26" s="18"/>
      <c r="B26" s="19" t="s">
        <v>538</v>
      </c>
      <c r="C26" s="36">
        <f>C25+C24</f>
        <v>20</v>
      </c>
    </row>
    <row r="27" spans="1:3" ht="60" customHeight="1" thickBot="1">
      <c r="A27" s="37"/>
      <c r="B27" s="38" t="s">
        <v>539</v>
      </c>
      <c r="C27" s="45" t="s">
        <v>540</v>
      </c>
    </row>
    <row r="28" spans="1:3" ht="16.5">
      <c r="A28" s="40"/>
    </row>
    <row r="37" spans="2:2"/>
  </sheetData>
  <mergeCells count="4">
    <mergeCell ref="A6:C6"/>
    <mergeCell ref="A7:C7"/>
    <mergeCell ref="A8:C8"/>
    <mergeCell ref="A13:A18"/>
  </mergeCells>
  <pageMargins left="0.51181102362204722" right="0.31496062992125984" top="0.35433070866141736" bottom="0.35433070866141736" header="0" footer="0"/>
  <pageSetup paperSize="9" orientation="portrait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34</vt:i4>
      </vt:variant>
    </vt:vector>
  </HeadingPairs>
  <TitlesOfParts>
    <vt:vector size="34" baseType="lpstr">
      <vt:lpstr>Тариф 13,60 Ленин 51</vt:lpstr>
      <vt:lpstr>Тариф 16,96 1 мкр д.6</vt:lpstr>
      <vt:lpstr>Тариф 16,96 1 мкр д.22</vt:lpstr>
      <vt:lpstr>Тариф 13,01 2мкр д.54</vt:lpstr>
      <vt:lpstr>Тариф 13,60 Моск 34</vt:lpstr>
      <vt:lpstr>Тариф 13,60 Декаб 75</vt:lpstr>
      <vt:lpstr>Тариф 13,60 Ленин 53</vt:lpstr>
      <vt:lpstr>Тариф 15,00 ленин 64А</vt:lpstr>
      <vt:lpstr>Тариф 18,30 радищева 55</vt:lpstr>
      <vt:lpstr>Тариф 14,50 Револ, 13</vt:lpstr>
      <vt:lpstr>Тариф 15,30 Загород 7</vt:lpstr>
      <vt:lpstr>Тариф 15,30 Загород 26</vt:lpstr>
      <vt:lpstr>Тариф 15,30 Загород 28</vt:lpstr>
      <vt:lpstr>Тариф 15,30 Загород 30</vt:lpstr>
      <vt:lpstr>Тариф 13,01 Рольма,3</vt:lpstr>
      <vt:lpstr>Тариф 11,87 Первом,50</vt:lpstr>
      <vt:lpstr>Тариф 11,87 Первом,48</vt:lpstr>
      <vt:lpstr>Революции, 13</vt:lpstr>
      <vt:lpstr>Загородная д.7</vt:lpstr>
      <vt:lpstr>Загородная д.26</vt:lpstr>
      <vt:lpstr>Загородная д.28</vt:lpstr>
      <vt:lpstr>Загородная д.30</vt:lpstr>
      <vt:lpstr>Рольма д.3</vt:lpstr>
      <vt:lpstr>Первомайская д.50</vt:lpstr>
      <vt:lpstr>Первомайская д.48</vt:lpstr>
      <vt:lpstr>Декаб-в д.75</vt:lpstr>
      <vt:lpstr>Московская д.34</vt:lpstr>
      <vt:lpstr>Радищева д.55</vt:lpstr>
      <vt:lpstr>Ленинская д.51</vt:lpstr>
      <vt:lpstr>Ленинская д.53</vt:lpstr>
      <vt:lpstr>Ленинская д.64 А</vt:lpstr>
      <vt:lpstr>1 МКР д.6</vt:lpstr>
      <vt:lpstr>1 МКР д.22</vt:lpstr>
      <vt:lpstr>2 МКР д.54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2019-03-20T11:28:34Z</dcterms:modified>
</cp:coreProperties>
</file>